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ilnoproudá elektroi..." sheetId="2" r:id="rId2"/>
    <sheet name="02 - Slaboproudá elektroi..." sheetId="3" r:id="rId3"/>
    <sheet name="03 - Dodávky - Rozvaděč RB" sheetId="4" r:id="rId4"/>
    <sheet name="04 - VRN - Vedlejší rozpo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'01 - Silnoproudá elektroi...'!$C$120:$K$201</definedName>
    <definedName name="_xlnm.Print_Area" localSheetId="1">'01 - Silnoproudá elektroi...'!$C$4:$J$76,'01 - Silnoproudá elektroi...'!$C$82:$J$102,'01 - Silnoproudá elektroi...'!$C$108:$K$201</definedName>
    <definedName name="_xlnm.Print_Titles" localSheetId="1">'01 - Silnoproudá elektroi...'!$120:$120</definedName>
    <definedName name="_xlnm._FilterDatabase" localSheetId="2" hidden="1">'02 - Slaboproudá elektroi...'!$C$116:$K$124</definedName>
    <definedName name="_xlnm.Print_Area" localSheetId="2">'02 - Slaboproudá elektroi...'!$C$4:$J$76,'02 - Slaboproudá elektroi...'!$C$82:$J$98,'02 - Slaboproudá elektroi...'!$C$104:$K$124</definedName>
    <definedName name="_xlnm.Print_Titles" localSheetId="2">'02 - Slaboproudá elektroi...'!$116:$116</definedName>
    <definedName name="_xlnm._FilterDatabase" localSheetId="3" hidden="1">'03 - Dodávky - Rozvaděč RB'!$C$116:$K$126</definedName>
    <definedName name="_xlnm.Print_Area" localSheetId="3">'03 - Dodávky - Rozvaděč RB'!$C$4:$J$76,'03 - Dodávky - Rozvaděč RB'!$C$82:$J$98,'03 - Dodávky - Rozvaděč RB'!$C$104:$K$126</definedName>
    <definedName name="_xlnm.Print_Titles" localSheetId="3">'03 - Dodávky - Rozvaděč RB'!$116:$116</definedName>
    <definedName name="_xlnm._FilterDatabase" localSheetId="4" hidden="1">'04 - VRN - Vedlejší rozpo...'!$C$120:$K$149</definedName>
    <definedName name="_xlnm.Print_Area" localSheetId="4">'04 - VRN - Vedlejší rozpo...'!$C$4:$J$76,'04 - VRN - Vedlejší rozpo...'!$C$82:$J$102,'04 - VRN - Vedlejší rozpo...'!$C$108:$K$149</definedName>
    <definedName name="_xlnm.Print_Titles" localSheetId="4">'04 - VRN - Vedlejší rozpo...'!$120:$120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48"/>
  <c r="BH148"/>
  <c r="BG148"/>
  <c r="BF148"/>
  <c r="T148"/>
  <c r="T147"/>
  <c r="R148"/>
  <c r="R147"/>
  <c r="P148"/>
  <c r="P147"/>
  <c r="BI145"/>
  <c r="BH145"/>
  <c r="BG145"/>
  <c r="BF145"/>
  <c r="T145"/>
  <c r="T144"/>
  <c r="R145"/>
  <c r="R144"/>
  <c r="P145"/>
  <c r="P144"/>
  <c r="BI142"/>
  <c r="BH142"/>
  <c r="BG142"/>
  <c r="BF142"/>
  <c r="T142"/>
  <c r="T141"/>
  <c r="R142"/>
  <c r="R141"/>
  <c r="P142"/>
  <c r="P141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3"/>
  <c r="BH123"/>
  <c r="BG123"/>
  <c r="BF123"/>
  <c r="T123"/>
  <c r="T122"/>
  <c r="R123"/>
  <c r="R122"/>
  <c r="P123"/>
  <c r="P122"/>
  <c r="J117"/>
  <c r="F115"/>
  <c r="E113"/>
  <c r="J91"/>
  <c r="F89"/>
  <c r="E87"/>
  <c r="J24"/>
  <c r="E24"/>
  <c r="J92"/>
  <c r="J23"/>
  <c r="J18"/>
  <c r="E18"/>
  <c r="F92"/>
  <c r="J17"/>
  <c r="J15"/>
  <c r="E15"/>
  <c r="F117"/>
  <c r="J14"/>
  <c r="J12"/>
  <c r="J115"/>
  <c r="E7"/>
  <c r="E85"/>
  <c i="4" r="J37"/>
  <c r="J36"/>
  <c i="1" r="AY97"/>
  <c i="4" r="J35"/>
  <c i="1" r="AX97"/>
  <c i="4" r="BI126"/>
  <c r="BH126"/>
  <c r="BG126"/>
  <c r="BF126"/>
  <c r="T126"/>
  <c r="R126"/>
  <c r="P126"/>
  <c r="BI125"/>
  <c r="BH125"/>
  <c r="BG125"/>
  <c r="BF125"/>
  <c r="T125"/>
  <c r="R125"/>
  <c r="P125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J113"/>
  <c r="F111"/>
  <c r="E109"/>
  <c r="J91"/>
  <c r="F89"/>
  <c r="E87"/>
  <c r="J24"/>
  <c r="E24"/>
  <c r="J92"/>
  <c r="J23"/>
  <c r="J18"/>
  <c r="E18"/>
  <c r="F114"/>
  <c r="J17"/>
  <c r="J15"/>
  <c r="E15"/>
  <c r="F113"/>
  <c r="J14"/>
  <c r="J12"/>
  <c r="J89"/>
  <c r="E7"/>
  <c r="E107"/>
  <c i="3" r="J37"/>
  <c r="J36"/>
  <c i="1" r="AY96"/>
  <c i="3" r="J35"/>
  <c i="1" r="AX96"/>
  <c i="3" r="BI124"/>
  <c r="BH124"/>
  <c r="BG124"/>
  <c r="BF124"/>
  <c r="T124"/>
  <c r="R124"/>
  <c r="P124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J113"/>
  <c r="F111"/>
  <c r="E109"/>
  <c r="J91"/>
  <c r="F89"/>
  <c r="E87"/>
  <c r="J24"/>
  <c r="E24"/>
  <c r="J114"/>
  <c r="J23"/>
  <c r="J18"/>
  <c r="E18"/>
  <c r="F114"/>
  <c r="J17"/>
  <c r="J15"/>
  <c r="E15"/>
  <c r="F91"/>
  <c r="J14"/>
  <c r="J12"/>
  <c r="J111"/>
  <c r="E7"/>
  <c r="E85"/>
  <c i="2" r="J37"/>
  <c r="J36"/>
  <c i="1" r="AY95"/>
  <c i="2" r="J35"/>
  <c i="1" r="AX95"/>
  <c i="2"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J117"/>
  <c r="F115"/>
  <c r="E113"/>
  <c r="J91"/>
  <c r="F89"/>
  <c r="E87"/>
  <c r="J24"/>
  <c r="E24"/>
  <c r="J118"/>
  <c r="J23"/>
  <c r="J18"/>
  <c r="E18"/>
  <c r="F118"/>
  <c r="J17"/>
  <c r="J15"/>
  <c r="E15"/>
  <c r="F117"/>
  <c r="J14"/>
  <c r="J12"/>
  <c r="J115"/>
  <c r="E7"/>
  <c r="E85"/>
  <c i="1" r="L90"/>
  <c r="AM90"/>
  <c r="AM89"/>
  <c r="L89"/>
  <c r="AM87"/>
  <c r="L87"/>
  <c r="L85"/>
  <c r="L84"/>
  <c i="2" r="BK186"/>
  <c r="J162"/>
  <c r="J149"/>
  <c r="BK134"/>
  <c r="J199"/>
  <c r="BK168"/>
  <c r="BK153"/>
  <c r="BK198"/>
  <c r="BK173"/>
  <c r="BK145"/>
  <c r="BK193"/>
  <c r="BK179"/>
  <c r="J153"/>
  <c r="J128"/>
  <c r="J152"/>
  <c r="BK187"/>
  <c r="BK170"/>
  <c r="BK149"/>
  <c i="3" r="J124"/>
  <c i="4" r="J125"/>
  <c r="BK119"/>
  <c i="5" r="J148"/>
  <c r="BK127"/>
  <c r="BK139"/>
  <c i="2" r="BK196"/>
  <c r="J173"/>
  <c r="BK152"/>
  <c r="J133"/>
  <c r="J176"/>
  <c r="BK158"/>
  <c r="J201"/>
  <c r="J178"/>
  <c r="BK150"/>
  <c r="BK140"/>
  <c r="J191"/>
  <c r="J163"/>
  <c r="J139"/>
  <c r="J156"/>
  <c r="BK194"/>
  <c r="BK176"/>
  <c r="BK162"/>
  <c i="3" r="BK124"/>
  <c i="4" r="BK125"/>
  <c r="J122"/>
  <c i="5" r="J123"/>
  <c r="J142"/>
  <c r="BK123"/>
  <c i="2" r="BK199"/>
  <c r="BK161"/>
  <c r="BK147"/>
  <c r="J125"/>
  <c r="J170"/>
  <c r="BK156"/>
  <c r="J123"/>
  <c r="J187"/>
  <c r="BK163"/>
  <c r="J137"/>
  <c r="BK183"/>
  <c r="BK172"/>
  <c r="BK142"/>
  <c r="BK159"/>
  <c r="J134"/>
  <c r="J183"/>
  <c r="J150"/>
  <c r="BK125"/>
  <c i="3" r="BK121"/>
  <c i="4" r="BK121"/>
  <c r="J119"/>
  <c i="5" r="J139"/>
  <c r="BK145"/>
  <c r="J133"/>
  <c r="BK142"/>
  <c i="2" r="J175"/>
  <c r="J159"/>
  <c r="BK143"/>
  <c r="J198"/>
  <c r="BK165"/>
  <c r="BK128"/>
  <c r="J196"/>
  <c r="J168"/>
  <c r="J143"/>
  <c r="J186"/>
  <c r="BK175"/>
  <c r="J147"/>
  <c r="BK166"/>
  <c r="J145"/>
  <c r="J193"/>
  <c r="J179"/>
  <c r="BK136"/>
  <c i="3" r="J121"/>
  <c i="4" r="J126"/>
  <c r="J121"/>
  <c i="5" r="J136"/>
  <c r="J145"/>
  <c r="BK148"/>
  <c i="2" r="BK189"/>
  <c r="J172"/>
  <c r="BK155"/>
  <c r="BK139"/>
  <c r="BK130"/>
  <c r="J194"/>
  <c r="J166"/>
  <c i="1" r="AS94"/>
  <c i="2" r="BK133"/>
  <c r="BK178"/>
  <c r="BK123"/>
  <c r="J140"/>
  <c r="BK184"/>
  <c r="J169"/>
  <c r="BK131"/>
  <c i="3" r="J119"/>
  <c r="J122"/>
  <c i="4" r="BK126"/>
  <c i="5" r="BK136"/>
  <c r="BK130"/>
  <c i="2" r="J184"/>
  <c r="J158"/>
  <c r="BK137"/>
  <c r="BK201"/>
  <c r="BK169"/>
  <c r="J130"/>
  <c r="J189"/>
  <c r="J165"/>
  <c r="J131"/>
  <c r="J181"/>
  <c r="J155"/>
  <c r="J136"/>
  <c r="J142"/>
  <c r="BK191"/>
  <c r="BK181"/>
  <c r="J161"/>
  <c i="3" r="BK122"/>
  <c r="BK119"/>
  <c i="4" r="BK122"/>
  <c i="5" r="J127"/>
  <c r="BK133"/>
  <c r="J130"/>
  <c i="2" l="1" r="P122"/>
  <c r="R127"/>
  <c r="BK180"/>
  <c r="J180"/>
  <c r="J100"/>
  <c r="T180"/>
  <c r="P127"/>
  <c r="T127"/>
  <c r="P180"/>
  <c r="R190"/>
  <c i="4" r="T118"/>
  <c r="T117"/>
  <c i="5" r="P126"/>
  <c r="P121"/>
  <c i="1" r="AU98"/>
  <c i="2" r="T122"/>
  <c r="R146"/>
  <c r="P190"/>
  <c i="3" r="BK118"/>
  <c r="J118"/>
  <c r="J97"/>
  <c i="4" r="P118"/>
  <c r="P117"/>
  <c i="1" r="AU97"/>
  <c i="2" r="R122"/>
  <c r="T146"/>
  <c r="BK190"/>
  <c r="J190"/>
  <c r="J101"/>
  <c i="3" r="T118"/>
  <c r="T117"/>
  <c i="5" r="R126"/>
  <c r="R121"/>
  <c i="2" r="BK122"/>
  <c r="J122"/>
  <c r="J97"/>
  <c r="BK146"/>
  <c r="J146"/>
  <c r="J99"/>
  <c i="3" r="R118"/>
  <c r="R117"/>
  <c i="4" r="BK118"/>
  <c r="BK117"/>
  <c r="J117"/>
  <c r="J96"/>
  <c i="5" r="T126"/>
  <c r="T121"/>
  <c i="2" r="BK127"/>
  <c r="BK121"/>
  <c r="J121"/>
  <c r="P146"/>
  <c r="R180"/>
  <c r="T190"/>
  <c i="3" r="P118"/>
  <c r="P117"/>
  <c i="1" r="AU96"/>
  <c i="4" r="R118"/>
  <c r="R117"/>
  <c i="5" r="BK126"/>
  <c r="J126"/>
  <c r="J98"/>
  <c r="BK122"/>
  <c r="J122"/>
  <c r="J97"/>
  <c r="BK147"/>
  <c r="J147"/>
  <c r="J101"/>
  <c r="BK141"/>
  <c r="J141"/>
  <c r="J99"/>
  <c r="BK144"/>
  <c r="J144"/>
  <c r="J100"/>
  <c r="J89"/>
  <c r="E111"/>
  <c r="J118"/>
  <c r="BE136"/>
  <c r="F118"/>
  <c r="BE127"/>
  <c r="BE139"/>
  <c i="4" r="J118"/>
  <c r="J97"/>
  <c i="5" r="F91"/>
  <c r="BE123"/>
  <c r="BE130"/>
  <c r="BE142"/>
  <c r="BE148"/>
  <c r="BE133"/>
  <c r="BE145"/>
  <c i="4" r="E85"/>
  <c r="F92"/>
  <c r="J111"/>
  <c r="J114"/>
  <c r="BE121"/>
  <c r="BE125"/>
  <c r="F91"/>
  <c r="BE122"/>
  <c r="BE119"/>
  <c r="BE126"/>
  <c i="2" r="J96"/>
  <c i="3" r="F92"/>
  <c r="F113"/>
  <c r="BE121"/>
  <c r="J89"/>
  <c r="BE124"/>
  <c i="2" r="J127"/>
  <c r="J98"/>
  <c i="3" r="E107"/>
  <c r="BE119"/>
  <c r="BE122"/>
  <c r="J92"/>
  <c i="2" r="J92"/>
  <c r="BE123"/>
  <c r="BE134"/>
  <c r="BE163"/>
  <c r="BE168"/>
  <c r="BE172"/>
  <c r="BE186"/>
  <c r="F92"/>
  <c r="BE133"/>
  <c r="BE139"/>
  <c r="BE158"/>
  <c r="BE161"/>
  <c r="BE162"/>
  <c r="E111"/>
  <c r="BE125"/>
  <c r="BE137"/>
  <c r="BE140"/>
  <c r="BE143"/>
  <c r="BE159"/>
  <c r="BE169"/>
  <c r="BE181"/>
  <c r="BE187"/>
  <c r="BE198"/>
  <c r="BE199"/>
  <c r="BE201"/>
  <c r="J89"/>
  <c r="BE130"/>
  <c r="BE136"/>
  <c r="BE147"/>
  <c r="BE149"/>
  <c r="BE170"/>
  <c r="BE175"/>
  <c r="BE178"/>
  <c r="BE183"/>
  <c r="BE184"/>
  <c r="BE189"/>
  <c r="BE191"/>
  <c r="BE152"/>
  <c r="BE155"/>
  <c r="BE173"/>
  <c r="BE196"/>
  <c r="F91"/>
  <c r="BE128"/>
  <c r="BE131"/>
  <c r="BE142"/>
  <c r="BE145"/>
  <c r="BE150"/>
  <c r="BE153"/>
  <c r="BE156"/>
  <c r="BE165"/>
  <c r="BE166"/>
  <c r="BE176"/>
  <c r="BE179"/>
  <c r="BE193"/>
  <c r="BE194"/>
  <c r="F37"/>
  <c i="1" r="BD95"/>
  <c i="4" r="J34"/>
  <c i="1" r="AW97"/>
  <c i="5" r="F37"/>
  <c i="1" r="BD98"/>
  <c i="2" r="F35"/>
  <c i="1" r="BB95"/>
  <c i="5" r="F36"/>
  <c i="1" r="BC98"/>
  <c i="2" r="F36"/>
  <c i="1" r="BC95"/>
  <c i="4" r="F36"/>
  <c i="1" r="BC97"/>
  <c i="4" r="J30"/>
  <c i="5" r="F35"/>
  <c i="1" r="BB98"/>
  <c i="2" r="F34"/>
  <c i="1" r="BA95"/>
  <c i="4" r="F34"/>
  <c i="1" r="BA97"/>
  <c i="5" r="J34"/>
  <c i="1" r="AW98"/>
  <c i="3" r="F34"/>
  <c i="1" r="BA96"/>
  <c i="3" r="F36"/>
  <c i="1" r="BC96"/>
  <c i="3" r="F37"/>
  <c i="1" r="BD96"/>
  <c i="3" r="F35"/>
  <c i="1" r="BB96"/>
  <c i="4" r="F35"/>
  <c i="1" r="BB97"/>
  <c i="5" r="F34"/>
  <c i="1" r="BA98"/>
  <c i="2" r="J30"/>
  <c r="J34"/>
  <c i="1" r="AW95"/>
  <c i="3" r="J34"/>
  <c i="1" r="AW96"/>
  <c i="4" r="F37"/>
  <c i="1" r="BD97"/>
  <c i="2" l="1" r="R121"/>
  <c r="T121"/>
  <c r="P121"/>
  <c i="1" r="AU95"/>
  <c r="AG95"/>
  <c i="3" r="BK117"/>
  <c r="J117"/>
  <c i="5" r="BK121"/>
  <c r="J121"/>
  <c r="J96"/>
  <c i="1" r="AG97"/>
  <c i="3" r="J30"/>
  <c i="1" r="AG96"/>
  <c i="2" r="F33"/>
  <c i="1" r="AZ95"/>
  <c r="AU94"/>
  <c i="4" r="J33"/>
  <c i="1" r="AV97"/>
  <c r="AT97"/>
  <c r="AN97"/>
  <c r="BB94"/>
  <c r="AX94"/>
  <c i="3" r="J33"/>
  <c i="1" r="AV96"/>
  <c r="AT96"/>
  <c r="AN96"/>
  <c i="4" r="F33"/>
  <c i="1" r="AZ97"/>
  <c r="BD94"/>
  <c r="W33"/>
  <c i="3" r="F33"/>
  <c i="1" r="AZ96"/>
  <c i="5" r="F33"/>
  <c i="1" r="AZ98"/>
  <c r="BA94"/>
  <c r="W30"/>
  <c i="2" r="J33"/>
  <c i="1" r="AV95"/>
  <c r="AT95"/>
  <c r="AN95"/>
  <c r="BC94"/>
  <c r="AY94"/>
  <c i="5" r="J33"/>
  <c i="1" r="AV98"/>
  <c r="AT98"/>
  <c i="3" l="1" r="J96"/>
  <c i="4" r="J39"/>
  <c i="3" r="J39"/>
  <c i="2" r="J39"/>
  <c i="5" r="J30"/>
  <c i="1" r="AG98"/>
  <c r="AG94"/>
  <c r="AK26"/>
  <c r="W32"/>
  <c r="AW94"/>
  <c r="AK30"/>
  <c r="AZ94"/>
  <c r="AV94"/>
  <c r="AK29"/>
  <c r="W31"/>
  <c i="5" l="1" r="J39"/>
  <c i="1" r="AK35"/>
  <c r="AN98"/>
  <c r="W29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<sst xmlns="http://schemas.openxmlformats.org/spreadsheetml/2006/main">
  <si>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</si>
  <si>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</si>
  <si>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</si>
  <si>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</si>
  <si>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</si>
  <si>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{4b73fdb6-7ed8-47f3-96f4-91e0e205d172}</t>
  </si>
  <si>
    <t>0,01</t>
  </si>
  <si>
    <t>21</t>
  </si>
  <si>
    <t>0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</si>
  <si>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</si>
  <si>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</si>
  <si>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</si>
  <si>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</si>
  <si>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</si>
  <si>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11-08-23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</si>
  <si>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</si>
  <si>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</si>
  <si>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BYTOVÉ JEDNOTKY č. 3 BALBÍNOVA 17, ŠUMPERK</t>
  </si>
  <si>
    <t>KSO:</t>
  </si>
  <si>
    <t>CC-CZ:</t>
  </si>
  <si>
    <t>Místo:</t>
  </si>
  <si>
    <t>Šumperk</t>
  </si>
  <si>
    <t>Datum:</t>
  </si>
  <si>
    <t>13. 8. 2023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</si>
  <si>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</si>
  <si>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</si>
  <si>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</si>
  <si>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</si>
  <si>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</si>
  <si>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</si>
  <si>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</si>
  <si>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Ing.Pavel Matura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</si>
  <si>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</si>
  <si>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</si>
  <si>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</si>
  <si>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</si>
  <si>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</si>
  <si>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</si>
  <si>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</si>
  <si>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</si>
  <si>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</si>
  <si>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</si>
  <si>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</si>
  <si>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</si>
  <si>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</si>
  <si>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</si>
  <si>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</si>
  <si>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</si>
  <si>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</si>
  <si>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</si>
  <si>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</si>
  <si>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</si>
  <si>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</si>
  <si>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</si>
  <si>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</si>
  <si>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</si>
  <si>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</si>
  <si>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</si>
  <si>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</si>
  <si>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</si>
  <si>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</si>
  <si>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</si>
  <si>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</si>
  <si>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</si>
  <si>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</si>
  <si>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</si>
  <si>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</si>
  <si>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</si>
  <si>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</si>
  <si>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</si>
  <si>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</si>
  <si>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</si>
  <si>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</si>
  <si>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</si>
  <si>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</si>
  <si>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###NOIMPORT###</t>
  </si>
  <si>
    <t>IMPORT</t>
  </si>
  <si>
    <t>{00000000-0000-0000-0000-000000000000}</t>
  </si>
  <si>
    <t>/</t>
  </si>
  <si>
    <t>01</t>
  </si>
  <si>
    <t>Silnoproudá elektroinstalace</t>
  </si>
  <si>
    <t>STA</t>
  </si>
  <si>
    <t>1</t>
  </si>
  <si>
    <t>{6aa9f41f-7541-4b02-a5eb-d146d6f2c7c7}</t>
  </si>
  <si>
    <t>2</t>
  </si>
  <si>
    <t>02</t>
  </si>
  <si>
    <t>Slaboproudá elektroinstalace</t>
  </si>
  <si>
    <t>{6feb8b63-cd1a-4c61-a6df-171ea138b089}</t>
  </si>
  <si>
    <t>03</t>
  </si>
  <si>
    <t>Dodávky - Rozvaděč RB</t>
  </si>
  <si>
    <t>{296b18aa-44b6-43cf-858e-4fc384668f83}</t>
  </si>
  <si>
    <t>04</t>
  </si>
  <si>
    <t>VRN - Vedlejší rozpočtové náklady</t>
  </si>
  <si>
    <t>{a9aecc10-3412-4237-88c1-3587916dcc33}</t>
  </si>
  <si>
    <t>KRYCÍ LIST SOUPISU PRACÍ</t>
  </si>
  <si>
    <t>Objekt:</t>
  </si>
  <si>
    <t>01 - Silnoproudá elektroinstalace</t>
  </si>
  <si>
    <t>REKAPITULACE ČLENĚNÍ SOUPISU PRACÍ</t>
  </si>
  <si>
    <t>Kód dílu - Popis</t>
  </si>
  <si>
    <t>Cena celkem [CZK]</t>
  </si>
  <si>
    <t>Náklady ze soupisu prací</t>
  </si>
  <si>
    <t>-1</t>
  </si>
  <si>
    <t>-01 - Ukončení vodičů a kabelů</t>
  </si>
  <si>
    <t>-02 - Vodiče a kabely</t>
  </si>
  <si>
    <t>-03 - Přístroje (vypínače, tlačítka, zásuvky), design Legrand Valena Life - bílá</t>
  </si>
  <si>
    <t>-04 - Instalační materiál (trubky, krabice, svorky atd.)</t>
  </si>
  <si>
    <t>-05 - Svítidla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</si>
  <si>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</si>
  <si>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</si>
  <si>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</si>
  <si>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</si>
  <si>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</si>
  <si>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</si>
  <si>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</si>
  <si>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</si>
  <si>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</si>
  <si>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</si>
  <si>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</si>
  <si>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</si>
  <si>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</si>
  <si>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</si>
  <si>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-01</t>
  </si>
  <si>
    <t>Ukončení vodičů a kabelů</t>
  </si>
  <si>
    <t>ROZPOCET</t>
  </si>
  <si>
    <t>K</t>
  </si>
  <si>
    <t>741130001</t>
  </si>
  <si>
    <t>Ukončení vodič izolovaný do 2,5mm2 v rozváděči nebo na přístroji</t>
  </si>
  <si>
    <t>kus</t>
  </si>
  <si>
    <t>CS ÚRS 2023 02</t>
  </si>
  <si>
    <t>-1131914009</t>
  </si>
  <si>
    <t>Online PSC</t>
  </si>
  <si>
    <t>https://podminky.urs.cz/item/CS_URS_2023_02/741130001</t>
  </si>
  <si>
    <t>3</t>
  </si>
  <si>
    <t>741130005</t>
  </si>
  <si>
    <t>Ukončení vodič izolovaný do 10 mm2 v rozváděči nebo na přístroji</t>
  </si>
  <si>
    <t>-132808511</t>
  </si>
  <si>
    <t>https://podminky.urs.cz/item/CS_URS_2023_02/741130005</t>
  </si>
  <si>
    <t>-02</t>
  </si>
  <si>
    <t>Vodiče a kabely</t>
  </si>
  <si>
    <t>4</t>
  </si>
  <si>
    <t>210801311</t>
  </si>
  <si>
    <t>Montáž vodiče Cu izolovaný plný a laněný s PVC pláštěm do 1 kV žíla 1,5 až 16 mm2 volně (CY, CHAH-R(V))</t>
  </si>
  <si>
    <t>m</t>
  </si>
  <si>
    <t>1649878443</t>
  </si>
  <si>
    <t>https://podminky.urs.cz/item/CS_URS_2023_02/210801311</t>
  </si>
  <si>
    <t>5</t>
  </si>
  <si>
    <t>M</t>
  </si>
  <si>
    <t>pol240</t>
  </si>
  <si>
    <t>Vodič CY 4 zžl (H07V-U 4 zžl)</t>
  </si>
  <si>
    <t>8</t>
  </si>
  <si>
    <t>1862334671</t>
  </si>
  <si>
    <t>46</t>
  </si>
  <si>
    <t>741120303</t>
  </si>
  <si>
    <t>Montáž vodič Cu izolovaný plný a laněný s PVC pláštěm žíla 25-35 mm2 pevně (např. CY, CHAH-V)</t>
  </si>
  <si>
    <t>-1135283787</t>
  </si>
  <si>
    <t>https://podminky.urs.cz/item/CS_URS_2023_02/741120303</t>
  </si>
  <si>
    <t>47</t>
  </si>
  <si>
    <t>34141030</t>
  </si>
  <si>
    <t>vodič propojovací flexibilní jádro Cu lanované izolace PVC 450/750V (H07V-K) 1x25mm2</t>
  </si>
  <si>
    <t>-2079005846</t>
  </si>
  <si>
    <t>44</t>
  </si>
  <si>
    <t>741122032</t>
  </si>
  <si>
    <t>Montáž kabel Cu bez ukončení uložený pod omítku plný kulatý 5x4 až 6 mm2 (CYKY)</t>
  </si>
  <si>
    <t>16</t>
  </si>
  <si>
    <t>1233257472</t>
  </si>
  <si>
    <t>https://podminky.urs.cz/item/CS_URS_2023_02/741122032</t>
  </si>
  <si>
    <t>45</t>
  </si>
  <si>
    <t>SMS725</t>
  </si>
  <si>
    <t>Kabel CYKY-J 5x6 (5C), proudová zatižitelnost: vzduch/zem - 43A/51A, průměr kabelu 15.1 mm, hmotnost 0,500kg/m</t>
  </si>
  <si>
    <t>32</t>
  </si>
  <si>
    <t>-939899238</t>
  </si>
  <si>
    <t>10</t>
  </si>
  <si>
    <t>741122016</t>
  </si>
  <si>
    <t>Montáž kabel Cu bez ukončení uložený pod omítku plný kulatý 3x2,5 až 6 mm2 (CYKY)</t>
  </si>
  <si>
    <t>1613599857</t>
  </si>
  <si>
    <t>https://podminky.urs.cz/item/CS_URS_2023_02/741122016</t>
  </si>
  <si>
    <t>11</t>
  </si>
  <si>
    <t>SMS58</t>
  </si>
  <si>
    <t>Kabel CYKY-J 3x2,5 (3C), proudová zatižitelnost: vzduch/zem - 25A/38A, průměr kabelu 9.5mm, hmotnost 0.170kg/m</t>
  </si>
  <si>
    <t>976642318</t>
  </si>
  <si>
    <t>12</t>
  </si>
  <si>
    <t>741122015</t>
  </si>
  <si>
    <t>Montáž kabel Cu bez ukončení uložený pod omítku plný kulatý 3x1,5 mm2 (CYKY)</t>
  </si>
  <si>
    <t>2007981455</t>
  </si>
  <si>
    <t>https://podminky.urs.cz/item/CS_URS_2023_02/741122015</t>
  </si>
  <si>
    <t>13</t>
  </si>
  <si>
    <t>SMS59</t>
  </si>
  <si>
    <t>Kabel CYKY-J 3x1,5 (3C), proudová zatižitelnost: vzduch/zem - 20A/28A, průměr kabelu 8.6mm, hmotnost 0.120kg/m</t>
  </si>
  <si>
    <t>-1541842652</t>
  </si>
  <si>
    <t>14</t>
  </si>
  <si>
    <t>917079313</t>
  </si>
  <si>
    <t>15</t>
  </si>
  <si>
    <t>SMS60</t>
  </si>
  <si>
    <t>Kabel CYKY-O 3x1,5 (3A)</t>
  </si>
  <si>
    <t>1631451863</t>
  </si>
  <si>
    <t>-03</t>
  </si>
  <si>
    <t>Přístroje (vypínače, tlačítka, zásuvky), design Legrand Valena Life - bílá</t>
  </si>
  <si>
    <t>741310212</t>
  </si>
  <si>
    <t>Montáž ovladač (polo)zapuštěný šroubové připojení 1/0-tlačítkový zapínací</t>
  </si>
  <si>
    <t>-991345538</t>
  </si>
  <si>
    <t>https://podminky.urs.cz/item/CS_URS_2023_02/741310212</t>
  </si>
  <si>
    <t>17</t>
  </si>
  <si>
    <t>SMS81</t>
  </si>
  <si>
    <t>Přístroj tlačítka s přepínacím kontaktem , řazení č. 1/0 vč.klapky, IP20</t>
  </si>
  <si>
    <t>ks</t>
  </si>
  <si>
    <t>-1414298351</t>
  </si>
  <si>
    <t>18</t>
  </si>
  <si>
    <t>741310101</t>
  </si>
  <si>
    <t>Montáž vypínač (polo)zapuštěný bezšroubové připojení 1-jednopólový</t>
  </si>
  <si>
    <t>512</t>
  </si>
  <si>
    <t>167251755</t>
  </si>
  <si>
    <t>https://podminky.urs.cz/item/CS_URS_2023_02/741310101</t>
  </si>
  <si>
    <t>19</t>
  </si>
  <si>
    <t>SMS102</t>
  </si>
  <si>
    <t>Přístroj spínače jednopoloveho , řazení č. 1 vč.klapky, IP20</t>
  </si>
  <si>
    <t>1581205624</t>
  </si>
  <si>
    <t>56</t>
  </si>
  <si>
    <t>741310206</t>
  </si>
  <si>
    <t>Montáž vypínač (polo)zapuštěný šroubové připojení 2-dvoupólový</t>
  </si>
  <si>
    <t>1983368236</t>
  </si>
  <si>
    <t>https://podminky.urs.cz/item/CS_URS_2023_02/741310206</t>
  </si>
  <si>
    <t>57</t>
  </si>
  <si>
    <t>SMS485</t>
  </si>
  <si>
    <t>Dvojpólový spínač č. 2 se signalizačním LED podsvětlením, IP20 vč. LED a klapky</t>
  </si>
  <si>
    <t>KS</t>
  </si>
  <si>
    <t>-302307378</t>
  </si>
  <si>
    <t>20</t>
  </si>
  <si>
    <t>741310231</t>
  </si>
  <si>
    <t>Montáž přepínač (polo)zapuštěný šroubové připojení 5-seriový</t>
  </si>
  <si>
    <t>-748663604</t>
  </si>
  <si>
    <t>https://podminky.urs.cz/item/CS_URS_2023_02/741310231</t>
  </si>
  <si>
    <t>SMS82</t>
  </si>
  <si>
    <t>Přístroj přepínače sériového , řazení č. 5 vč.klapky, IP20</t>
  </si>
  <si>
    <t>1836135973</t>
  </si>
  <si>
    <t>48</t>
  </si>
  <si>
    <t>741310125</t>
  </si>
  <si>
    <t>Montáž přepínač (polo)zapuštěný bezšroubové připojení 6+6-dvojitý střídavý se zapojením vodičů</t>
  </si>
  <si>
    <t>408739627</t>
  </si>
  <si>
    <t>https://podminky.urs.cz/item/CS_URS_2023_02/741310125</t>
  </si>
  <si>
    <t>49</t>
  </si>
  <si>
    <t>23_pr_200</t>
  </si>
  <si>
    <t>Přístroj přepínače střídavého dvojitého, řazení 6+6, bezšroubové provedení.</t>
  </si>
  <si>
    <t>1498789735</t>
  </si>
  <si>
    <t>50</t>
  </si>
  <si>
    <t>23_PR_08</t>
  </si>
  <si>
    <t xml:space="preserve">Kryt spínače kolébkového, dvojitý, bílý </t>
  </si>
  <si>
    <t>1055040988</t>
  </si>
  <si>
    <t>24</t>
  </si>
  <si>
    <t>741313042</t>
  </si>
  <si>
    <t>Montáž zásuvka (polo)zapuštěná šroubové připojení 2P+PE dvojí zapojení - průběžná</t>
  </si>
  <si>
    <t>339130789</t>
  </si>
  <si>
    <t>https://podminky.urs.cz/item/CS_URS_2023_02/741313042</t>
  </si>
  <si>
    <t>25</t>
  </si>
  <si>
    <t>SMS87</t>
  </si>
  <si>
    <t>Zásuvka jednonásobná , 10/16A, 230V bílá, IP20</t>
  </si>
  <si>
    <t>357947189</t>
  </si>
  <si>
    <t>53</t>
  </si>
  <si>
    <t>741313082</t>
  </si>
  <si>
    <t>Montáž zásuvka chráněná v krabici šroubové připojení 2P+PE prostředí venkovní, mokré se zapojením vodičů</t>
  </si>
  <si>
    <t>358141104</t>
  </si>
  <si>
    <t>https://podminky.urs.cz/item/CS_URS_2023_02/741313082</t>
  </si>
  <si>
    <t>54</t>
  </si>
  <si>
    <t>34555234</t>
  </si>
  <si>
    <t>zásuvka zápustná jednonásobná chráněná, s clonkami, s víčkem, IP44, bezšroubové svorky</t>
  </si>
  <si>
    <t>CS ÚRS 2022 01</t>
  </si>
  <si>
    <t>-1044294347</t>
  </si>
  <si>
    <t>55</t>
  </si>
  <si>
    <t>34535011</t>
  </si>
  <si>
    <t>rámeček jednonásobný (s těsnicí manžetou), IP44</t>
  </si>
  <si>
    <t>-1931934490</t>
  </si>
  <si>
    <t>26</t>
  </si>
  <si>
    <t>741311004</t>
  </si>
  <si>
    <t>Montáž čidlo pohybu nástěnné se zapojením vodičů</t>
  </si>
  <si>
    <t>-1864658578</t>
  </si>
  <si>
    <t>https://podminky.urs.cz/item/CS_URS_2023_02/741311004</t>
  </si>
  <si>
    <t>27</t>
  </si>
  <si>
    <t>SMS101</t>
  </si>
  <si>
    <t>Snímač pohybu stropní, 230V/16A,360 °,0-12m,3-1000lx</t>
  </si>
  <si>
    <t>-1630231466</t>
  </si>
  <si>
    <t>28</t>
  </si>
  <si>
    <t>742210121</t>
  </si>
  <si>
    <t>Montáž hlásiče automatického bodového</t>
  </si>
  <si>
    <t>-1042471222</t>
  </si>
  <si>
    <t>https://podminky.urs.cz/item/CS_URS_2023_02/742210121</t>
  </si>
  <si>
    <t>29</t>
  </si>
  <si>
    <t>SIE105</t>
  </si>
  <si>
    <t>Detektor kouře autonomní , bílý, napájení 230V vč. záložní 9V baterie, opt. a akust. sign.</t>
  </si>
  <si>
    <t>1642461902</t>
  </si>
  <si>
    <t>51</t>
  </si>
  <si>
    <t>HZS2221</t>
  </si>
  <si>
    <t>Hodinová zúčtovací sazba elektrikář</t>
  </si>
  <si>
    <t>hod</t>
  </si>
  <si>
    <t>-659131183</t>
  </si>
  <si>
    <t>https://podminky.urs.cz/item/CS_URS_2023_02/HZS2221</t>
  </si>
  <si>
    <t>52</t>
  </si>
  <si>
    <t>SMS609</t>
  </si>
  <si>
    <t xml:space="preserve">Programovatelný univerzální  termostat s dotykovým displejem - snímá teplotu prostoru i podlahy,230 V / 50Hz , IP21, 16A/max2kW , Displej 2,8" </t>
  </si>
  <si>
    <t>-9038814</t>
  </si>
  <si>
    <t>30</t>
  </si>
  <si>
    <t>SMS109</t>
  </si>
  <si>
    <t>Rámeček pro přístroje (zásuvky, vypínače), bílý - náklady na MODUL</t>
  </si>
  <si>
    <t>MOD</t>
  </si>
  <si>
    <t>-2060463066</t>
  </si>
  <si>
    <t>-04</t>
  </si>
  <si>
    <t>Instalační materiál (trubky, krabice, svorky atd.)</t>
  </si>
  <si>
    <t>31</t>
  </si>
  <si>
    <t>741112061</t>
  </si>
  <si>
    <t>Montáž krabice přístrojová zapuštěná plastová kruhová</t>
  </si>
  <si>
    <t>-1035746674</t>
  </si>
  <si>
    <t>https://podminky.urs.cz/item/CS_URS_2023_02/741112061</t>
  </si>
  <si>
    <t>SMS70</t>
  </si>
  <si>
    <t>Krabice přístrojová, H43 mm, PVC, A1-D, pro spojení ve svislém i vodorovném směru s roztečí 71 nebo 81 mm</t>
  </si>
  <si>
    <t>-1965463977</t>
  </si>
  <si>
    <t>33</t>
  </si>
  <si>
    <t>741112061.1</t>
  </si>
  <si>
    <t>769967941</t>
  </si>
  <si>
    <t>https://podminky.urs.cz/item/CS_URS_2023_02/741112061.1</t>
  </si>
  <si>
    <t>34</t>
  </si>
  <si>
    <t>SMS71</t>
  </si>
  <si>
    <t>Krabice přístrojová, hluboká, H66 mm, PVC, A1-D, pro spojení v souvislou řadu s roztečí 71 mm</t>
  </si>
  <si>
    <t>861512720</t>
  </si>
  <si>
    <t>35</t>
  </si>
  <si>
    <t>741110062</t>
  </si>
  <si>
    <t>Montáž trubka plastová ohebná D přes 23 do 35 mm uložená pod omítku</t>
  </si>
  <si>
    <t>1000283629</t>
  </si>
  <si>
    <t>https://podminky.urs.cz/item/CS_URS_2023_02/741110062</t>
  </si>
  <si>
    <t>36</t>
  </si>
  <si>
    <t>SMS76</t>
  </si>
  <si>
    <t>Trubka, pro instalaci na povrch, do omítky nebo pod omítku, vhodná pro montáž do dutých zdí, příček, stropů, střední mechanická odolnost (750 N/5 cm), 25/18,3 mm, tř. hořl. hmot A-C3</t>
  </si>
  <si>
    <t>-225976155</t>
  </si>
  <si>
    <t>-05</t>
  </si>
  <si>
    <t>Svítidla</t>
  </si>
  <si>
    <t>37</t>
  </si>
  <si>
    <t>741372022</t>
  </si>
  <si>
    <t>Montáž svítidlo LED bytové přisazené nástěnné panelové do 0,36 m2</t>
  </si>
  <si>
    <t>-1059433911</t>
  </si>
  <si>
    <t>https://podminky.urs.cz/item/CS_URS_2023_02/741372022</t>
  </si>
  <si>
    <t>38</t>
  </si>
  <si>
    <t>pol463</t>
  </si>
  <si>
    <t>Nástěnné LED svítidlo 8W, 970lm, 230V/50Hz,IP43, rozměry 280x80 mm, třívrstvé sklo TRIPLEX OPÁL (matované), barva bílá</t>
  </si>
  <si>
    <t>1954137322</t>
  </si>
  <si>
    <t>39</t>
  </si>
  <si>
    <t>741370003</t>
  </si>
  <si>
    <t>Montáž svítidlo žárovkové bytové stropní přisazené 2 zdroje</t>
  </si>
  <si>
    <t>1811486383</t>
  </si>
  <si>
    <t>https://podminky.urs.cz/item/CS_URS_2023_02/741370003</t>
  </si>
  <si>
    <t>40</t>
  </si>
  <si>
    <t>SMS118</t>
  </si>
  <si>
    <t>Nástěnné přisazené svítidlo s opálovým skleněným krytem, průměr 420mm, výška 101mm, 230V/2xE27 75W, IP43</t>
  </si>
  <si>
    <t>-1897668828</t>
  </si>
  <si>
    <t>P</t>
  </si>
  <si>
    <t>Poznámka k položce:_x000d_
Označení svítidla v projektové dokumentaci - E1</t>
  </si>
  <si>
    <t>41</t>
  </si>
  <si>
    <t>SMS117</t>
  </si>
  <si>
    <t>LED žárovka LED Classic 60W E27/827</t>
  </si>
  <si>
    <t>-1353415015</t>
  </si>
  <si>
    <t>42</t>
  </si>
  <si>
    <t>741370001</t>
  </si>
  <si>
    <t>Montáž svítidlo žárovkové bytové stropní přisazené 1 zdroj bez skla</t>
  </si>
  <si>
    <t>1588465693</t>
  </si>
  <si>
    <t>https://podminky.urs.cz/item/CS_URS_2023_02/741370001</t>
  </si>
  <si>
    <t>43</t>
  </si>
  <si>
    <t>E7</t>
  </si>
  <si>
    <t>Kuchyňské LED svítidlo s vypínačem, 28xSMD,5W,34cm, bílá barva</t>
  </si>
  <si>
    <t>1008364932</t>
  </si>
  <si>
    <t>02 - Slaboproudá elektroinstalace</t>
  </si>
  <si>
    <t>-01 - Bytový zvonek</t>
  </si>
  <si>
    <t>Bytový zvonek</t>
  </si>
  <si>
    <t>-1627245875</t>
  </si>
  <si>
    <t>-500486416</t>
  </si>
  <si>
    <t>HZS2231</t>
  </si>
  <si>
    <t>1551075395</t>
  </si>
  <si>
    <t>https://podminky.urs.cz/item/CS_URS_2023_02/HZS2231</t>
  </si>
  <si>
    <t>DNS-002</t>
  </si>
  <si>
    <t>Domovní bytový zvonek s napájením 230V, bílý plastový kryt a možnost regulace hlasitosti vyzvánění.</t>
  </si>
  <si>
    <t>1705370719</t>
  </si>
  <si>
    <t>03 - Dodávky - Rozvaděč RB</t>
  </si>
  <si>
    <t>-01 - RB - Bytový rozvaděč</t>
  </si>
  <si>
    <t>RB - Bytový rozvaděč</t>
  </si>
  <si>
    <t>741210002</t>
  </si>
  <si>
    <t>Montáž rozvodnice oceloplechová nebo plastová běžná do 50 kg</t>
  </si>
  <si>
    <t>75112916</t>
  </si>
  <si>
    <t>https://podminky.urs.cz/item/CS_URS_2023_02/741210002</t>
  </si>
  <si>
    <t>PVL7180101-KSZ-RH01</t>
  </si>
  <si>
    <t>Protokol o kusové zkoušce, výrobní dokumentace</t>
  </si>
  <si>
    <t>-1662029996</t>
  </si>
  <si>
    <t>-161891183</t>
  </si>
  <si>
    <t xml:space="preserve">Poznámka k položce:_x000d_
Výroba  a kompletace rozvaděče.</t>
  </si>
  <si>
    <t>PVL7180101-SB1-RH01</t>
  </si>
  <si>
    <t>Propojovací sběrnice, vodiče, označení, popisy, výstražné tabulky a ostatní příslušenství</t>
  </si>
  <si>
    <t>-1529839818</t>
  </si>
  <si>
    <t>RB3</t>
  </si>
  <si>
    <t>Rozvodnice pod omítku, ocelové dveře, pod omítku, Počet modulů: 36+6, počet řad 3, IP30/20, Celkový rozměr ( včetně rámečku): 359x589x96,5 mm, plně vyzbrojený dle PD</t>
  </si>
  <si>
    <t>-553942701</t>
  </si>
  <si>
    <t>04 - VRN - Vedlejší rozpočtové náklady</t>
  </si>
  <si>
    <t>-01 - Revize elektroinstalace</t>
  </si>
  <si>
    <t>-02 - Pomocné stavební práce při elektromontážích</t>
  </si>
  <si>
    <t>-03 - Dokumentace skutečného stavu</t>
  </si>
  <si>
    <t>-04 - Úpravy v elektroměrovém rozvaděči RE</t>
  </si>
  <si>
    <t>-05 - Demontáž stávající elektroinstalace</t>
  </si>
  <si>
    <t>Revize elektroinstalace</t>
  </si>
  <si>
    <t>741810001</t>
  </si>
  <si>
    <t>Celková prohlídka elektrického rozvodu a zařízení do 100 000,- Kč</t>
  </si>
  <si>
    <t>-411502617</t>
  </si>
  <si>
    <t>https://podminky.urs.cz/item/CS_URS_2023_02/741810001</t>
  </si>
  <si>
    <t>PSC</t>
  </si>
  <si>
    <t xml:space="preserve">Poznámka k souboru cen:_x000d_
1. Ceny -0001 až -0011 jsou určeny pro objem montážních prací včetně všech nákladů. </t>
  </si>
  <si>
    <t>Pomocné stavební práce při elektromontážích</t>
  </si>
  <si>
    <t>460680411</t>
  </si>
  <si>
    <t>Vysekání kapes a výklenků ve zdivu betonovém pro krabice 7x7x5 cm</t>
  </si>
  <si>
    <t>-884260325</t>
  </si>
  <si>
    <t>https://podminky.urs.cz/item/CS_URS_2023_02/460680411</t>
  </si>
  <si>
    <t xml:space="preserve">Poznámka k souboru cen:_x000d_
1. V cenách -0011 až -0013 nejsou započteny náklady na dodávku tvárnic. Tato dodávka se oceňuje ve specifikaci. </t>
  </si>
  <si>
    <t>460680501</t>
  </si>
  <si>
    <t>Vysekání rýh pro montáž trubek a kabelů ve zdivu betonovém hloubky do 3 cm a šířky do 3 cm</t>
  </si>
  <si>
    <t>CS ÚRS 2021 01</t>
  </si>
  <si>
    <t>673187497</t>
  </si>
  <si>
    <t>https://podminky.urs.cz/item/CS_URS_2021_01/460680501</t>
  </si>
  <si>
    <t>460680512</t>
  </si>
  <si>
    <t>Vysekání rýh pro montáž trubek a kabelů ve zdivu betonovém hloubky do 5 cm a šířky do 5 cm</t>
  </si>
  <si>
    <t>-1161026907</t>
  </si>
  <si>
    <t>https://podminky.urs.cz/item/CS_URS_2021_01/460680512</t>
  </si>
  <si>
    <t>460690071</t>
  </si>
  <si>
    <t>Osazení hmoždinek včetně vyvrtání otvoru ve stropech železobetonových průměru do 8 mm</t>
  </si>
  <si>
    <t>-1970453722</t>
  </si>
  <si>
    <t>https://podminky.urs.cz/item/CS_URS_2021_01/460690071</t>
  </si>
  <si>
    <t xml:space="preserve">Poznámka k souboru cen:_x000d_
1. V cenách -0001 a -0002 nejsou započteny náklady na dodávku kotevních prvků a vstřelovacích hřebů. Tato dodávka se oceňuje ve specifikaci. 2. V ceně -0002 se množství měrných jednotek určuje v kusech vstřelovacích hřebů. </t>
  </si>
  <si>
    <t>7</t>
  </si>
  <si>
    <t>741211813</t>
  </si>
  <si>
    <t>Demontáž rozvodnic kovových pod omítkou s krytím do IPx4 plochou do 0,8 m2</t>
  </si>
  <si>
    <t>547370256</t>
  </si>
  <si>
    <t>https://podminky.urs.cz/item/CS_URS_2023_02/741211813</t>
  </si>
  <si>
    <t>Dokumentace skutečného stavu</t>
  </si>
  <si>
    <t>6</t>
  </si>
  <si>
    <t>013254000</t>
  </si>
  <si>
    <t>Dokumentace skutečného provedení stavby</t>
  </si>
  <si>
    <t>kpl</t>
  </si>
  <si>
    <t>1024</t>
  </si>
  <si>
    <t>-698271101</t>
  </si>
  <si>
    <t>https://podminky.urs.cz/item/CS_URS_2023_02/013254000</t>
  </si>
  <si>
    <t>Úpravy v elektroměrovém rozvaděči RE</t>
  </si>
  <si>
    <t>1136252290</t>
  </si>
  <si>
    <t>Demontáž stávající elektroinstalace</t>
  </si>
  <si>
    <t>9</t>
  </si>
  <si>
    <t>-1052789964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</si>
</sst>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0" fontId="7" fillId="0" borderId="15" xfId="0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32" fillId="2" borderId="19" xfId="0" applyFont="1" applyFill="1" applyBorder="1" applyAlignment="1" applyProtection="1">
      <alignment horizontal="left" vertical="center"/>
      <protection locked="0"/>
    </xf>
    <xf numFmtId="0" fontId="3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0" fontId="19" fillId="0" borderId="21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741130001" TargetMode="External" /><Relationship Id="rId2" Type="http://schemas.openxmlformats.org/officeDocument/2006/relationships/hyperlink" Target="https://podminky.urs.cz/item/CS_URS_2023_02/741130005" TargetMode="External" /><Relationship Id="rId3" Type="http://schemas.openxmlformats.org/officeDocument/2006/relationships/hyperlink" Target="https://podminky.urs.cz/item/CS_URS_2023_02/210801311" TargetMode="External" /><Relationship Id="rId4" Type="http://schemas.openxmlformats.org/officeDocument/2006/relationships/hyperlink" Target="https://podminky.urs.cz/item/CS_URS_2023_02/741120303" TargetMode="External" /><Relationship Id="rId5" Type="http://schemas.openxmlformats.org/officeDocument/2006/relationships/hyperlink" Target="https://podminky.urs.cz/item/CS_URS_2023_02/741122032" TargetMode="External" /><Relationship Id="rId6" Type="http://schemas.openxmlformats.org/officeDocument/2006/relationships/hyperlink" Target="https://podminky.urs.cz/item/CS_URS_2023_02/741122016" TargetMode="External" /><Relationship Id="rId7" Type="http://schemas.openxmlformats.org/officeDocument/2006/relationships/hyperlink" Target="https://podminky.urs.cz/item/CS_URS_2023_02/741122015" TargetMode="External" /><Relationship Id="rId8" Type="http://schemas.openxmlformats.org/officeDocument/2006/relationships/hyperlink" Target="https://podminky.urs.cz/item/CS_URS_2023_02/741122015" TargetMode="External" /><Relationship Id="rId9" Type="http://schemas.openxmlformats.org/officeDocument/2006/relationships/hyperlink" Target="https://podminky.urs.cz/item/CS_URS_2023_02/741310212" TargetMode="External" /><Relationship Id="rId10" Type="http://schemas.openxmlformats.org/officeDocument/2006/relationships/hyperlink" Target="https://podminky.urs.cz/item/CS_URS_2023_02/741310101" TargetMode="External" /><Relationship Id="rId11" Type="http://schemas.openxmlformats.org/officeDocument/2006/relationships/hyperlink" Target="https://podminky.urs.cz/item/CS_URS_2023_02/741310206" TargetMode="External" /><Relationship Id="rId12" Type="http://schemas.openxmlformats.org/officeDocument/2006/relationships/hyperlink" Target="https://podminky.urs.cz/item/CS_URS_2023_02/741310231" TargetMode="External" /><Relationship Id="rId13" Type="http://schemas.openxmlformats.org/officeDocument/2006/relationships/hyperlink" Target="https://podminky.urs.cz/item/CS_URS_2023_02/741310125" TargetMode="External" /><Relationship Id="rId14" Type="http://schemas.openxmlformats.org/officeDocument/2006/relationships/hyperlink" Target="https://podminky.urs.cz/item/CS_URS_2023_02/741313042" TargetMode="External" /><Relationship Id="rId15" Type="http://schemas.openxmlformats.org/officeDocument/2006/relationships/hyperlink" Target="https://podminky.urs.cz/item/CS_URS_2023_02/741313082" TargetMode="External" /><Relationship Id="rId16" Type="http://schemas.openxmlformats.org/officeDocument/2006/relationships/hyperlink" Target="https://podminky.urs.cz/item/CS_URS_2023_02/741311004" TargetMode="External" /><Relationship Id="rId17" Type="http://schemas.openxmlformats.org/officeDocument/2006/relationships/hyperlink" Target="https://podminky.urs.cz/item/CS_URS_2023_02/742210121" TargetMode="External" /><Relationship Id="rId18" Type="http://schemas.openxmlformats.org/officeDocument/2006/relationships/hyperlink" Target="https://podminky.urs.cz/item/CS_URS_2023_02/HZS2221" TargetMode="External" /><Relationship Id="rId19" Type="http://schemas.openxmlformats.org/officeDocument/2006/relationships/hyperlink" Target="https://podminky.urs.cz/item/CS_URS_2023_02/741112061" TargetMode="External" /><Relationship Id="rId20" Type="http://schemas.openxmlformats.org/officeDocument/2006/relationships/hyperlink" Target="https://podminky.urs.cz/item/CS_URS_2023_02/741112061.1" TargetMode="External" /><Relationship Id="rId21" Type="http://schemas.openxmlformats.org/officeDocument/2006/relationships/hyperlink" Target="https://podminky.urs.cz/item/CS_URS_2023_02/741110062" TargetMode="External" /><Relationship Id="rId22" Type="http://schemas.openxmlformats.org/officeDocument/2006/relationships/hyperlink" Target="https://podminky.urs.cz/item/CS_URS_2023_02/741372022" TargetMode="External" /><Relationship Id="rId23" Type="http://schemas.openxmlformats.org/officeDocument/2006/relationships/hyperlink" Target="https://podminky.urs.cz/item/CS_URS_2023_02/741370003" TargetMode="External" /><Relationship Id="rId24" Type="http://schemas.openxmlformats.org/officeDocument/2006/relationships/hyperlink" Target="https://podminky.urs.cz/item/CS_URS_2023_02/741370001" TargetMode="External" /><Relationship Id="rId2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741310212" TargetMode="External" /><Relationship Id="rId2" Type="http://schemas.openxmlformats.org/officeDocument/2006/relationships/hyperlink" Target="https://podminky.urs.cz/item/CS_URS_2023_02/HZS2231" TargetMode="External" /><Relationship Id="rId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741210002" TargetMode="External" /><Relationship Id="rId2" Type="http://schemas.openxmlformats.org/officeDocument/2006/relationships/hyperlink" Target="https://podminky.urs.cz/item/CS_URS_2023_02/HZS2221" TargetMode="External" /><Relationship Id="rId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741810001" TargetMode="External" /><Relationship Id="rId2" Type="http://schemas.openxmlformats.org/officeDocument/2006/relationships/hyperlink" Target="https://podminky.urs.cz/item/CS_URS_2023_02/460680411" TargetMode="External" /><Relationship Id="rId3" Type="http://schemas.openxmlformats.org/officeDocument/2006/relationships/hyperlink" Target="https://podminky.urs.cz/item/CS_URS_2021_01/460680501" TargetMode="External" /><Relationship Id="rId4" Type="http://schemas.openxmlformats.org/officeDocument/2006/relationships/hyperlink" Target="https://podminky.urs.cz/item/CS_URS_2021_01/460680512" TargetMode="External" /><Relationship Id="rId5" Type="http://schemas.openxmlformats.org/officeDocument/2006/relationships/hyperlink" Target="https://podminky.urs.cz/item/CS_URS_2021_01/460690071" TargetMode="External" /><Relationship Id="rId6" Type="http://schemas.openxmlformats.org/officeDocument/2006/relationships/hyperlink" Target="https://podminky.urs.cz/item/CS_URS_2023_02/741211813" TargetMode="External" /><Relationship Id="rId7" Type="http://schemas.openxmlformats.org/officeDocument/2006/relationships/hyperlink" Target="https://podminky.urs.cz/item/CS_URS_2023_02/013254000" TargetMode="External" /><Relationship Id="rId8" Type="http://schemas.openxmlformats.org/officeDocument/2006/relationships/hyperlink" Target="https://podminky.urs.cz/item/CS_URS_2023_02/HZS2231" TargetMode="External" /><Relationship Id="rId9" Type="http://schemas.openxmlformats.org/officeDocument/2006/relationships/hyperlink" Target="https://podminky.urs.cz/item/CS_URS_2023_02/HZS2231" TargetMode="External" /><Relationship Id="rId10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26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27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28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29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27</v>
      </c>
      <c r="AL14" s="18"/>
      <c r="AM14" s="18"/>
      <c r="AN14" s="30" t="s">
        <v>29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30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31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27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32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33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26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27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32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34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36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37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38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39</v>
      </c>
      <c r="E29" s="43"/>
      <c r="F29" s="28" t="s">
        <v>40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41</v>
      </c>
      <c r="G30" s="43"/>
      <c r="H30" s="43"/>
      <c r="I30" s="43"/>
      <c r="J30" s="43"/>
      <c r="K30" s="43"/>
      <c r="L30" s="44">
        <v>0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42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43</v>
      </c>
      <c r="G32" s="43"/>
      <c r="H32" s="43"/>
      <c r="I32" s="43"/>
      <c r="J32" s="43"/>
      <c r="K32" s="43"/>
      <c r="L32" s="44">
        <v>0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44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45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46</v>
      </c>
      <c r="U35" s="50"/>
      <c r="V35" s="50"/>
      <c r="W35" s="50"/>
      <c r="X35" s="52" t="s">
        <v>47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48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49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50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51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50</v>
      </c>
      <c r="AI60" s="38"/>
      <c r="AJ60" s="38"/>
      <c r="AK60" s="38"/>
      <c r="AL60" s="38"/>
      <c r="AM60" s="60" t="s">
        <v>51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52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53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50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51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50</v>
      </c>
      <c r="AI75" s="38"/>
      <c r="AJ75" s="38"/>
      <c r="AK75" s="38"/>
      <c r="AL75" s="38"/>
      <c r="AM75" s="60" t="s">
        <v>51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54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11-08-23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STAVEBNÍ ÚPRAVY BYTOVÉ JEDNOTKY č. 3 BALBÍNOVA 17, ŠUMPERK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>Šumperk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13. 8. 2023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30</v>
      </c>
      <c r="AJ89" s="36"/>
      <c r="AK89" s="36"/>
      <c r="AL89" s="36"/>
      <c r="AM89" s="76" t="str">
        <f>IF(E17="","",E17)</f>
        <v>Ing.Pavel Matura</v>
      </c>
      <c r="AN89" s="67"/>
      <c r="AO89" s="67"/>
      <c r="AP89" s="67"/>
      <c r="AQ89" s="36"/>
      <c r="AR89" s="40"/>
      <c r="AS89" s="77" t="s">
        <v>55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28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33</v>
      </c>
      <c r="AJ90" s="36"/>
      <c r="AK90" s="36"/>
      <c r="AL90" s="36"/>
      <c r="AM90" s="76" t="str">
        <f>IF(E20="","",E20)</f>
        <v xml:space="preserve"> 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56</v>
      </c>
      <c r="D92" s="90"/>
      <c r="E92" s="90"/>
      <c r="F92" s="90"/>
      <c r="G92" s="90"/>
      <c r="H92" s="91"/>
      <c r="I92" s="92" t="s">
        <v>57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58</v>
      </c>
      <c r="AH92" s="90"/>
      <c r="AI92" s="90"/>
      <c r="AJ92" s="90"/>
      <c r="AK92" s="90"/>
      <c r="AL92" s="90"/>
      <c r="AM92" s="90"/>
      <c r="AN92" s="92" t="s">
        <v>59</v>
      </c>
      <c r="AO92" s="90"/>
      <c r="AP92" s="94"/>
      <c r="AQ92" s="95" t="s">
        <v>60</v>
      </c>
      <c r="AR92" s="40"/>
      <c r="AS92" s="96" t="s">
        <v>61</v>
      </c>
      <c r="AT92" s="97" t="s">
        <v>62</v>
      </c>
      <c r="AU92" s="97" t="s">
        <v>63</v>
      </c>
      <c r="AV92" s="97" t="s">
        <v>64</v>
      </c>
      <c r="AW92" s="97" t="s">
        <v>65</v>
      </c>
      <c r="AX92" s="97" t="s">
        <v>66</v>
      </c>
      <c r="AY92" s="97" t="s">
        <v>67</v>
      </c>
      <c r="AZ92" s="97" t="s">
        <v>68</v>
      </c>
      <c r="BA92" s="97" t="s">
        <v>69</v>
      </c>
      <c r="BB92" s="97" t="s">
        <v>70</v>
      </c>
      <c r="BC92" s="97" t="s">
        <v>71</v>
      </c>
      <c r="BD92" s="98" t="s">
        <v>72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73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ROUND(SUM(AG95:AG98),2)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ROUND(SUM(AS95:AS98),2)</f>
        <v>0</v>
      </c>
      <c r="AT94" s="110">
        <f>ROUND(SUM(AV94:AW94),2)</f>
        <v>0</v>
      </c>
      <c r="AU94" s="111">
        <f>ROUND(SUM(AU95:AU98),5)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ROUND(SUM(AZ95:AZ98),2)</f>
        <v>0</v>
      </c>
      <c r="BA94" s="110">
        <f>ROUND(SUM(BA95:BA98),2)</f>
        <v>0</v>
      </c>
      <c r="BB94" s="110">
        <f>ROUND(SUM(BB95:BB98),2)</f>
        <v>0</v>
      </c>
      <c r="BC94" s="110">
        <f>ROUND(SUM(BC95:BC98),2)</f>
        <v>0</v>
      </c>
      <c r="BD94" s="112">
        <f>ROUND(SUM(BD95:BD98),2)</f>
        <v>0</v>
      </c>
      <c r="BE94" s="6"/>
      <c r="BS94" s="113" t="s">
        <v>74</v>
      </c>
      <c r="BT94" s="113" t="s">
        <v>8</v>
      </c>
      <c r="BU94" s="114" t="s">
        <v>75</v>
      </c>
      <c r="BV94" s="113" t="s">
        <v>76</v>
      </c>
      <c r="BW94" s="113" t="s">
        <v>5</v>
      </c>
      <c r="BX94" s="113" t="s">
        <v>77</v>
      </c>
      <c r="CL94" s="113" t="s">
        <v>1</v>
      </c>
    </row>
    <row r="95" s="7" customFormat="1" ht="16.5" customHeight="1">
      <c r="A95" s="115" t="s">
        <v>78</v>
      </c>
      <c r="B95" s="116"/>
      <c r="C95" s="117"/>
      <c r="D95" s="118" t="s">
        <v>79</v>
      </c>
      <c r="E95" s="118"/>
      <c r="F95" s="118"/>
      <c r="G95" s="118"/>
      <c r="H95" s="118"/>
      <c r="I95" s="119"/>
      <c r="J95" s="118" t="s">
        <v>80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'01 - Silnoproudá elektroi...'!J30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81</v>
      </c>
      <c r="AR95" s="122"/>
      <c r="AS95" s="123">
        <v>0</v>
      </c>
      <c r="AT95" s="124">
        <f>ROUND(SUM(AV95:AW95),2)</f>
        <v>0</v>
      </c>
      <c r="AU95" s="125">
        <f>'01 - Silnoproudá elektroi...'!P121</f>
        <v>0</v>
      </c>
      <c r="AV95" s="124">
        <f>'01 - Silnoproudá elektroi...'!J33</f>
        <v>0</v>
      </c>
      <c r="AW95" s="124">
        <f>'01 - Silnoproudá elektroi...'!J34</f>
        <v>0</v>
      </c>
      <c r="AX95" s="124">
        <f>'01 - Silnoproudá elektroi...'!J35</f>
        <v>0</v>
      </c>
      <c r="AY95" s="124">
        <f>'01 - Silnoproudá elektroi...'!J36</f>
        <v>0</v>
      </c>
      <c r="AZ95" s="124">
        <f>'01 - Silnoproudá elektroi...'!F33</f>
        <v>0</v>
      </c>
      <c r="BA95" s="124">
        <f>'01 - Silnoproudá elektroi...'!F34</f>
        <v>0</v>
      </c>
      <c r="BB95" s="124">
        <f>'01 - Silnoproudá elektroi...'!F35</f>
        <v>0</v>
      </c>
      <c r="BC95" s="124">
        <f>'01 - Silnoproudá elektroi...'!F36</f>
        <v>0</v>
      </c>
      <c r="BD95" s="126">
        <f>'01 - Silnoproudá elektroi...'!F37</f>
        <v>0</v>
      </c>
      <c r="BE95" s="7"/>
      <c r="BT95" s="127" t="s">
        <v>82</v>
      </c>
      <c r="BV95" s="127" t="s">
        <v>76</v>
      </c>
      <c r="BW95" s="127" t="s">
        <v>83</v>
      </c>
      <c r="BX95" s="127" t="s">
        <v>5</v>
      </c>
      <c r="CL95" s="127" t="s">
        <v>1</v>
      </c>
      <c r="CM95" s="127" t="s">
        <v>84</v>
      </c>
    </row>
    <row r="96" s="7" customFormat="1" ht="16.5" customHeight="1">
      <c r="A96" s="115" t="s">
        <v>78</v>
      </c>
      <c r="B96" s="116"/>
      <c r="C96" s="117"/>
      <c r="D96" s="118" t="s">
        <v>85</v>
      </c>
      <c r="E96" s="118"/>
      <c r="F96" s="118"/>
      <c r="G96" s="118"/>
      <c r="H96" s="118"/>
      <c r="I96" s="119"/>
      <c r="J96" s="118" t="s">
        <v>86</v>
      </c>
      <c r="K96" s="118"/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8"/>
      <c r="AA96" s="118"/>
      <c r="AB96" s="118"/>
      <c r="AC96" s="118"/>
      <c r="AD96" s="118"/>
      <c r="AE96" s="118"/>
      <c r="AF96" s="118"/>
      <c r="AG96" s="120">
        <f>'02 - Slaboproudá elektroi...'!J30</f>
        <v>0</v>
      </c>
      <c r="AH96" s="119"/>
      <c r="AI96" s="119"/>
      <c r="AJ96" s="119"/>
      <c r="AK96" s="119"/>
      <c r="AL96" s="119"/>
      <c r="AM96" s="119"/>
      <c r="AN96" s="120">
        <f>SUM(AG96,AT96)</f>
        <v>0</v>
      </c>
      <c r="AO96" s="119"/>
      <c r="AP96" s="119"/>
      <c r="AQ96" s="121" t="s">
        <v>81</v>
      </c>
      <c r="AR96" s="122"/>
      <c r="AS96" s="123">
        <v>0</v>
      </c>
      <c r="AT96" s="124">
        <f>ROUND(SUM(AV96:AW96),2)</f>
        <v>0</v>
      </c>
      <c r="AU96" s="125">
        <f>'02 - Slaboproudá elektroi...'!P117</f>
        <v>0</v>
      </c>
      <c r="AV96" s="124">
        <f>'02 - Slaboproudá elektroi...'!J33</f>
        <v>0</v>
      </c>
      <c r="AW96" s="124">
        <f>'02 - Slaboproudá elektroi...'!J34</f>
        <v>0</v>
      </c>
      <c r="AX96" s="124">
        <f>'02 - Slaboproudá elektroi...'!J35</f>
        <v>0</v>
      </c>
      <c r="AY96" s="124">
        <f>'02 - Slaboproudá elektroi...'!J36</f>
        <v>0</v>
      </c>
      <c r="AZ96" s="124">
        <f>'02 - Slaboproudá elektroi...'!F33</f>
        <v>0</v>
      </c>
      <c r="BA96" s="124">
        <f>'02 - Slaboproudá elektroi...'!F34</f>
        <v>0</v>
      </c>
      <c r="BB96" s="124">
        <f>'02 - Slaboproudá elektroi...'!F35</f>
        <v>0</v>
      </c>
      <c r="BC96" s="124">
        <f>'02 - Slaboproudá elektroi...'!F36</f>
        <v>0</v>
      </c>
      <c r="BD96" s="126">
        <f>'02 - Slaboproudá elektroi...'!F37</f>
        <v>0</v>
      </c>
      <c r="BE96" s="7"/>
      <c r="BT96" s="127" t="s">
        <v>82</v>
      </c>
      <c r="BV96" s="127" t="s">
        <v>76</v>
      </c>
      <c r="BW96" s="127" t="s">
        <v>87</v>
      </c>
      <c r="BX96" s="127" t="s">
        <v>5</v>
      </c>
      <c r="CL96" s="127" t="s">
        <v>1</v>
      </c>
      <c r="CM96" s="127" t="s">
        <v>84</v>
      </c>
    </row>
    <row r="97" s="7" customFormat="1" ht="16.5" customHeight="1">
      <c r="A97" s="115" t="s">
        <v>78</v>
      </c>
      <c r="B97" s="116"/>
      <c r="C97" s="117"/>
      <c r="D97" s="118" t="s">
        <v>88</v>
      </c>
      <c r="E97" s="118"/>
      <c r="F97" s="118"/>
      <c r="G97" s="118"/>
      <c r="H97" s="118"/>
      <c r="I97" s="119"/>
      <c r="J97" s="118" t="s">
        <v>89</v>
      </c>
      <c r="K97" s="118"/>
      <c r="L97" s="118"/>
      <c r="M97" s="118"/>
      <c r="N97" s="118"/>
      <c r="O97" s="118"/>
      <c r="P97" s="118"/>
      <c r="Q97" s="118"/>
      <c r="R97" s="118"/>
      <c r="S97" s="118"/>
      <c r="T97" s="118"/>
      <c r="U97" s="118"/>
      <c r="V97" s="118"/>
      <c r="W97" s="118"/>
      <c r="X97" s="118"/>
      <c r="Y97" s="118"/>
      <c r="Z97" s="118"/>
      <c r="AA97" s="118"/>
      <c r="AB97" s="118"/>
      <c r="AC97" s="118"/>
      <c r="AD97" s="118"/>
      <c r="AE97" s="118"/>
      <c r="AF97" s="118"/>
      <c r="AG97" s="120">
        <f>'03 - Dodávky - Rozvaděč RB'!J30</f>
        <v>0</v>
      </c>
      <c r="AH97" s="119"/>
      <c r="AI97" s="119"/>
      <c r="AJ97" s="119"/>
      <c r="AK97" s="119"/>
      <c r="AL97" s="119"/>
      <c r="AM97" s="119"/>
      <c r="AN97" s="120">
        <f>SUM(AG97,AT97)</f>
        <v>0</v>
      </c>
      <c r="AO97" s="119"/>
      <c r="AP97" s="119"/>
      <c r="AQ97" s="121" t="s">
        <v>81</v>
      </c>
      <c r="AR97" s="122"/>
      <c r="AS97" s="123">
        <v>0</v>
      </c>
      <c r="AT97" s="124">
        <f>ROUND(SUM(AV97:AW97),2)</f>
        <v>0</v>
      </c>
      <c r="AU97" s="125">
        <f>'03 - Dodávky - Rozvaděč RB'!P117</f>
        <v>0</v>
      </c>
      <c r="AV97" s="124">
        <f>'03 - Dodávky - Rozvaděč RB'!J33</f>
        <v>0</v>
      </c>
      <c r="AW97" s="124">
        <f>'03 - Dodávky - Rozvaděč RB'!J34</f>
        <v>0</v>
      </c>
      <c r="AX97" s="124">
        <f>'03 - Dodávky - Rozvaděč RB'!J35</f>
        <v>0</v>
      </c>
      <c r="AY97" s="124">
        <f>'03 - Dodávky - Rozvaděč RB'!J36</f>
        <v>0</v>
      </c>
      <c r="AZ97" s="124">
        <f>'03 - Dodávky - Rozvaděč RB'!F33</f>
        <v>0</v>
      </c>
      <c r="BA97" s="124">
        <f>'03 - Dodávky - Rozvaděč RB'!F34</f>
        <v>0</v>
      </c>
      <c r="BB97" s="124">
        <f>'03 - Dodávky - Rozvaděč RB'!F35</f>
        <v>0</v>
      </c>
      <c r="BC97" s="124">
        <f>'03 - Dodávky - Rozvaděč RB'!F36</f>
        <v>0</v>
      </c>
      <c r="BD97" s="126">
        <f>'03 - Dodávky - Rozvaděč RB'!F37</f>
        <v>0</v>
      </c>
      <c r="BE97" s="7"/>
      <c r="BT97" s="127" t="s">
        <v>82</v>
      </c>
      <c r="BV97" s="127" t="s">
        <v>76</v>
      </c>
      <c r="BW97" s="127" t="s">
        <v>90</v>
      </c>
      <c r="BX97" s="127" t="s">
        <v>5</v>
      </c>
      <c r="CL97" s="127" t="s">
        <v>1</v>
      </c>
      <c r="CM97" s="127" t="s">
        <v>84</v>
      </c>
    </row>
    <row r="98" s="7" customFormat="1" ht="16.5" customHeight="1">
      <c r="A98" s="115" t="s">
        <v>78</v>
      </c>
      <c r="B98" s="116"/>
      <c r="C98" s="117"/>
      <c r="D98" s="118" t="s">
        <v>91</v>
      </c>
      <c r="E98" s="118"/>
      <c r="F98" s="118"/>
      <c r="G98" s="118"/>
      <c r="H98" s="118"/>
      <c r="I98" s="119"/>
      <c r="J98" s="118" t="s">
        <v>92</v>
      </c>
      <c r="K98" s="118"/>
      <c r="L98" s="118"/>
      <c r="M98" s="118"/>
      <c r="N98" s="118"/>
      <c r="O98" s="118"/>
      <c r="P98" s="118"/>
      <c r="Q98" s="118"/>
      <c r="R98" s="118"/>
      <c r="S98" s="118"/>
      <c r="T98" s="118"/>
      <c r="U98" s="118"/>
      <c r="V98" s="118"/>
      <c r="W98" s="118"/>
      <c r="X98" s="118"/>
      <c r="Y98" s="118"/>
      <c r="Z98" s="118"/>
      <c r="AA98" s="118"/>
      <c r="AB98" s="118"/>
      <c r="AC98" s="118"/>
      <c r="AD98" s="118"/>
      <c r="AE98" s="118"/>
      <c r="AF98" s="118"/>
      <c r="AG98" s="120">
        <f>'04 - VRN - Vedlejší rozpo...'!J30</f>
        <v>0</v>
      </c>
      <c r="AH98" s="119"/>
      <c r="AI98" s="119"/>
      <c r="AJ98" s="119"/>
      <c r="AK98" s="119"/>
      <c r="AL98" s="119"/>
      <c r="AM98" s="119"/>
      <c r="AN98" s="120">
        <f>SUM(AG98,AT98)</f>
        <v>0</v>
      </c>
      <c r="AO98" s="119"/>
      <c r="AP98" s="119"/>
      <c r="AQ98" s="121" t="s">
        <v>81</v>
      </c>
      <c r="AR98" s="122"/>
      <c r="AS98" s="128">
        <v>0</v>
      </c>
      <c r="AT98" s="129">
        <f>ROUND(SUM(AV98:AW98),2)</f>
        <v>0</v>
      </c>
      <c r="AU98" s="130">
        <f>'04 - VRN - Vedlejší rozpo...'!P121</f>
        <v>0</v>
      </c>
      <c r="AV98" s="129">
        <f>'04 - VRN - Vedlejší rozpo...'!J33</f>
        <v>0</v>
      </c>
      <c r="AW98" s="129">
        <f>'04 - VRN - Vedlejší rozpo...'!J34</f>
        <v>0</v>
      </c>
      <c r="AX98" s="129">
        <f>'04 - VRN - Vedlejší rozpo...'!J35</f>
        <v>0</v>
      </c>
      <c r="AY98" s="129">
        <f>'04 - VRN - Vedlejší rozpo...'!J36</f>
        <v>0</v>
      </c>
      <c r="AZ98" s="129">
        <f>'04 - VRN - Vedlejší rozpo...'!F33</f>
        <v>0</v>
      </c>
      <c r="BA98" s="129">
        <f>'04 - VRN - Vedlejší rozpo...'!F34</f>
        <v>0</v>
      </c>
      <c r="BB98" s="129">
        <f>'04 - VRN - Vedlejší rozpo...'!F35</f>
        <v>0</v>
      </c>
      <c r="BC98" s="129">
        <f>'04 - VRN - Vedlejší rozpo...'!F36</f>
        <v>0</v>
      </c>
      <c r="BD98" s="131">
        <f>'04 - VRN - Vedlejší rozpo...'!F37</f>
        <v>0</v>
      </c>
      <c r="BE98" s="7"/>
      <c r="BT98" s="127" t="s">
        <v>82</v>
      </c>
      <c r="BV98" s="127" t="s">
        <v>76</v>
      </c>
      <c r="BW98" s="127" t="s">
        <v>93</v>
      </c>
      <c r="BX98" s="127" t="s">
        <v>5</v>
      </c>
      <c r="CL98" s="127" t="s">
        <v>1</v>
      </c>
      <c r="CM98" s="127" t="s">
        <v>84</v>
      </c>
    </row>
    <row r="99" s="2" customFormat="1" ht="30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36"/>
      <c r="AH99" s="36"/>
      <c r="AI99" s="36"/>
      <c r="AJ99" s="36"/>
      <c r="AK99" s="36"/>
      <c r="AL99" s="36"/>
      <c r="AM99" s="36"/>
      <c r="AN99" s="36"/>
      <c r="AO99" s="36"/>
      <c r="AP99" s="36"/>
      <c r="AQ99" s="36"/>
      <c r="AR99" s="40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63"/>
      <c r="M100" s="63"/>
      <c r="N100" s="63"/>
      <c r="O100" s="63"/>
      <c r="P100" s="63"/>
      <c r="Q100" s="63"/>
      <c r="R100" s="63"/>
      <c r="S100" s="63"/>
      <c r="T100" s="63"/>
      <c r="U100" s="63"/>
      <c r="V100" s="63"/>
      <c r="W100" s="63"/>
      <c r="X100" s="63"/>
      <c r="Y100" s="63"/>
      <c r="Z100" s="63"/>
      <c r="AA100" s="63"/>
      <c r="AB100" s="63"/>
      <c r="AC100" s="63"/>
      <c r="AD100" s="63"/>
      <c r="AE100" s="63"/>
      <c r="AF100" s="63"/>
      <c r="AG100" s="63"/>
      <c r="AH100" s="63"/>
      <c r="AI100" s="63"/>
      <c r="AJ100" s="63"/>
      <c r="AK100" s="63"/>
      <c r="AL100" s="63"/>
      <c r="AM100" s="63"/>
      <c r="AN100" s="63"/>
      <c r="AO100" s="63"/>
      <c r="AP100" s="63"/>
      <c r="AQ100" s="63"/>
      <c r="AR100" s="40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</row>
  </sheetData>
  <sheetProtection sheet="1" formatColumns="0" formatRows="0" objects="1" scenarios="1" spinCount="100000" saltValue="/3ZfeBEdPJkHZ+4mr0Mqs9y55/Pyp5m5yx+Y65safVK0DbhKLcUnVJ3yzFPP9Kl+XuFhdCaVtZPUQpABTf474Q==" hashValue="gQuociE48JxGHa7Ho/lOEQ9PG0nZrR6KHWfISSpW/O+G2yhpqS8lrzdUuNisSVbpwNlhHZx9ZPEVXJz/amiL6A==" algorithmName="SHA-512" password="CC35"/>
  <mergeCells count="5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 - Silnoproudá elektroi...'!C2" display="/"/>
    <hyperlink ref="A96" location="'02 - Slaboproudá elektroi...'!C2" display="/"/>
    <hyperlink ref="A97" location="'03 - Dodávky - Rozvaděč RB'!C2" display="/"/>
    <hyperlink ref="A98" location="'04 - VRN - Vedlejší rozp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83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6"/>
      <c r="AT3" s="13" t="s">
        <v>84</v>
      </c>
    </row>
    <row r="4" s="1" customFormat="1" ht="24.96" customHeight="1">
      <c r="B4" s="16"/>
      <c r="D4" s="134" t="s">
        <v>94</v>
      </c>
      <c r="L4" s="16"/>
      <c r="M4" s="13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6" t="s">
        <v>16</v>
      </c>
      <c r="L6" s="16"/>
    </row>
    <row r="7" s="1" customFormat="1" ht="26.25" customHeight="1">
      <c r="B7" s="16"/>
      <c r="E7" s="137" t="str">
        <f>'Rekapitulace stavby'!K6</f>
        <v>STAVEBNÍ ÚPRAVY BYTOVÉ JEDNOTKY č. 3 BALBÍNOVA 17, ŠUMPERK</v>
      </c>
      <c r="F7" s="136"/>
      <c r="G7" s="136"/>
      <c r="H7" s="136"/>
      <c r="L7" s="16"/>
    </row>
    <row r="8" s="2" customFormat="1" ht="12" customHeight="1">
      <c r="A8" s="34"/>
      <c r="B8" s="40"/>
      <c r="C8" s="34"/>
      <c r="D8" s="136" t="s">
        <v>95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8" t="s">
        <v>96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6" t="s">
        <v>18</v>
      </c>
      <c r="E11" s="34"/>
      <c r="F11" s="139" t="s">
        <v>1</v>
      </c>
      <c r="G11" s="34"/>
      <c r="H11" s="34"/>
      <c r="I11" s="136" t="s">
        <v>19</v>
      </c>
      <c r="J11" s="139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6" t="s">
        <v>20</v>
      </c>
      <c r="E12" s="34"/>
      <c r="F12" s="139" t="s">
        <v>21</v>
      </c>
      <c r="G12" s="34"/>
      <c r="H12" s="34"/>
      <c r="I12" s="136" t="s">
        <v>22</v>
      </c>
      <c r="J12" s="140" t="str">
        <f>'Rekapitulace stavby'!AN8</f>
        <v>13. 8. 2023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6" t="s">
        <v>24</v>
      </c>
      <c r="E14" s="34"/>
      <c r="F14" s="34"/>
      <c r="G14" s="34"/>
      <c r="H14" s="34"/>
      <c r="I14" s="136" t="s">
        <v>25</v>
      </c>
      <c r="J14" s="139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9" t="str">
        <f>IF('Rekapitulace stavby'!E11="","",'Rekapitulace stavby'!E11)</f>
        <v xml:space="preserve"> </v>
      </c>
      <c r="F15" s="34"/>
      <c r="G15" s="34"/>
      <c r="H15" s="34"/>
      <c r="I15" s="136" t="s">
        <v>27</v>
      </c>
      <c r="J15" s="139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6" t="s">
        <v>28</v>
      </c>
      <c r="E17" s="34"/>
      <c r="F17" s="34"/>
      <c r="G17" s="34"/>
      <c r="H17" s="34"/>
      <c r="I17" s="13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9"/>
      <c r="G18" s="139"/>
      <c r="H18" s="139"/>
      <c r="I18" s="136" t="s">
        <v>27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6" t="s">
        <v>30</v>
      </c>
      <c r="E20" s="34"/>
      <c r="F20" s="34"/>
      <c r="G20" s="34"/>
      <c r="H20" s="34"/>
      <c r="I20" s="136" t="s">
        <v>25</v>
      </c>
      <c r="J20" s="139" t="s">
        <v>1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9" t="s">
        <v>31</v>
      </c>
      <c r="F21" s="34"/>
      <c r="G21" s="34"/>
      <c r="H21" s="34"/>
      <c r="I21" s="136" t="s">
        <v>27</v>
      </c>
      <c r="J21" s="139" t="s">
        <v>1</v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6" t="s">
        <v>33</v>
      </c>
      <c r="E23" s="34"/>
      <c r="F23" s="34"/>
      <c r="G23" s="34"/>
      <c r="H23" s="34"/>
      <c r="I23" s="136" t="s">
        <v>25</v>
      </c>
      <c r="J23" s="139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9" t="str">
        <f>IF('Rekapitulace stavby'!E20="","",'Rekapitulace stavby'!E20)</f>
        <v xml:space="preserve"> </v>
      </c>
      <c r="F24" s="34"/>
      <c r="G24" s="34"/>
      <c r="H24" s="34"/>
      <c r="I24" s="136" t="s">
        <v>27</v>
      </c>
      <c r="J24" s="139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6" t="s">
        <v>34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5"/>
      <c r="E29" s="145"/>
      <c r="F29" s="145"/>
      <c r="G29" s="145"/>
      <c r="H29" s="145"/>
      <c r="I29" s="145"/>
      <c r="J29" s="145"/>
      <c r="K29" s="145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6" t="s">
        <v>35</v>
      </c>
      <c r="E30" s="34"/>
      <c r="F30" s="34"/>
      <c r="G30" s="34"/>
      <c r="H30" s="34"/>
      <c r="I30" s="34"/>
      <c r="J30" s="147">
        <f>ROUND(J121,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5"/>
      <c r="E31" s="145"/>
      <c r="F31" s="145"/>
      <c r="G31" s="145"/>
      <c r="H31" s="145"/>
      <c r="I31" s="145"/>
      <c r="J31" s="145"/>
      <c r="K31" s="145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8" t="s">
        <v>37</v>
      </c>
      <c r="G32" s="34"/>
      <c r="H32" s="34"/>
      <c r="I32" s="148" t="s">
        <v>36</v>
      </c>
      <c r="J32" s="148" t="s">
        <v>38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9" t="s">
        <v>39</v>
      </c>
      <c r="E33" s="136" t="s">
        <v>40</v>
      </c>
      <c r="F33" s="150">
        <f>ROUND((SUM(BE121:BE201)),  2)</f>
        <v>0</v>
      </c>
      <c r="G33" s="34"/>
      <c r="H33" s="34"/>
      <c r="I33" s="151">
        <v>0.20999999999999999</v>
      </c>
      <c r="J33" s="150">
        <f>ROUND(((SUM(BE121:BE201))*I33),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6" t="s">
        <v>41</v>
      </c>
      <c r="F34" s="150">
        <f>ROUND((SUM(BF121:BF201)),  2)</f>
        <v>0</v>
      </c>
      <c r="G34" s="34"/>
      <c r="H34" s="34"/>
      <c r="I34" s="151">
        <v>0</v>
      </c>
      <c r="J34" s="150">
        <f>ROUND(((SUM(BF121:BF201))*I34),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6" t="s">
        <v>42</v>
      </c>
      <c r="F35" s="150">
        <f>ROUND((SUM(BG121:BG201)),  2)</f>
        <v>0</v>
      </c>
      <c r="G35" s="34"/>
      <c r="H35" s="34"/>
      <c r="I35" s="151">
        <v>0.20999999999999999</v>
      </c>
      <c r="J35" s="150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6" t="s">
        <v>43</v>
      </c>
      <c r="F36" s="150">
        <f>ROUND((SUM(BH121:BH201)),  2)</f>
        <v>0</v>
      </c>
      <c r="G36" s="34"/>
      <c r="H36" s="34"/>
      <c r="I36" s="151">
        <v>0</v>
      </c>
      <c r="J36" s="150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6" t="s">
        <v>44</v>
      </c>
      <c r="F37" s="150">
        <f>ROUND((SUM(BI121:BI201)),  2)</f>
        <v>0</v>
      </c>
      <c r="G37" s="34"/>
      <c r="H37" s="34"/>
      <c r="I37" s="151">
        <v>0</v>
      </c>
      <c r="J37" s="150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52"/>
      <c r="D39" s="153" t="s">
        <v>45</v>
      </c>
      <c r="E39" s="154"/>
      <c r="F39" s="154"/>
      <c r="G39" s="155" t="s">
        <v>46</v>
      </c>
      <c r="H39" s="156" t="s">
        <v>47</v>
      </c>
      <c r="I39" s="154"/>
      <c r="J39" s="157">
        <f>SUM(J30:J37)</f>
        <v>0</v>
      </c>
      <c r="K39" s="158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9" t="s">
        <v>48</v>
      </c>
      <c r="E50" s="160"/>
      <c r="F50" s="160"/>
      <c r="G50" s="159" t="s">
        <v>49</v>
      </c>
      <c r="H50" s="160"/>
      <c r="I50" s="160"/>
      <c r="J50" s="160"/>
      <c r="K50" s="160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61" t="s">
        <v>50</v>
      </c>
      <c r="E61" s="162"/>
      <c r="F61" s="163" t="s">
        <v>51</v>
      </c>
      <c r="G61" s="161" t="s">
        <v>50</v>
      </c>
      <c r="H61" s="162"/>
      <c r="I61" s="162"/>
      <c r="J61" s="164" t="s">
        <v>51</v>
      </c>
      <c r="K61" s="162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9" t="s">
        <v>52</v>
      </c>
      <c r="E65" s="165"/>
      <c r="F65" s="165"/>
      <c r="G65" s="159" t="s">
        <v>53</v>
      </c>
      <c r="H65" s="165"/>
      <c r="I65" s="165"/>
      <c r="J65" s="165"/>
      <c r="K65" s="16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61" t="s">
        <v>50</v>
      </c>
      <c r="E76" s="162"/>
      <c r="F76" s="163" t="s">
        <v>51</v>
      </c>
      <c r="G76" s="161" t="s">
        <v>50</v>
      </c>
      <c r="H76" s="162"/>
      <c r="I76" s="162"/>
      <c r="J76" s="164" t="s">
        <v>51</v>
      </c>
      <c r="K76" s="162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97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6"/>
      <c r="D85" s="36"/>
      <c r="E85" s="170" t="str">
        <f>E7</f>
        <v>STAVEBNÍ ÚPRAVY BYTOVÉ JEDNOTKY č. 3 BALBÍNOVA 17, ŠUMPERK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95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01 - Silnoproudá elektroinstalace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>Šumperk</v>
      </c>
      <c r="G89" s="36"/>
      <c r="H89" s="36"/>
      <c r="I89" s="28" t="s">
        <v>22</v>
      </c>
      <c r="J89" s="75" t="str">
        <f>IF(J12="","",J12)</f>
        <v>13. 8. 2023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 </v>
      </c>
      <c r="G91" s="36"/>
      <c r="H91" s="36"/>
      <c r="I91" s="28" t="s">
        <v>30</v>
      </c>
      <c r="J91" s="32" t="str">
        <f>E21</f>
        <v>Ing.Pavel Matura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6"/>
      <c r="E92" s="36"/>
      <c r="F92" s="23" t="str">
        <f>IF(E18="","",E18)</f>
        <v>Vyplň údaj</v>
      </c>
      <c r="G92" s="36"/>
      <c r="H92" s="36"/>
      <c r="I92" s="28" t="s">
        <v>33</v>
      </c>
      <c r="J92" s="32" t="str">
        <f>E24</f>
        <v xml:space="preserve"> 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71" t="s">
        <v>98</v>
      </c>
      <c r="D94" s="172"/>
      <c r="E94" s="172"/>
      <c r="F94" s="172"/>
      <c r="G94" s="172"/>
      <c r="H94" s="172"/>
      <c r="I94" s="172"/>
      <c r="J94" s="173" t="s">
        <v>99</v>
      </c>
      <c r="K94" s="172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4" t="s">
        <v>100</v>
      </c>
      <c r="D96" s="36"/>
      <c r="E96" s="36"/>
      <c r="F96" s="36"/>
      <c r="G96" s="36"/>
      <c r="H96" s="36"/>
      <c r="I96" s="36"/>
      <c r="J96" s="106">
        <f>J121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101</v>
      </c>
    </row>
    <row r="97" s="9" customFormat="1" ht="24.96" customHeight="1">
      <c r="A97" s="9"/>
      <c r="B97" s="175"/>
      <c r="C97" s="176"/>
      <c r="D97" s="177" t="s">
        <v>102</v>
      </c>
      <c r="E97" s="178"/>
      <c r="F97" s="178"/>
      <c r="G97" s="178"/>
      <c r="H97" s="178"/>
      <c r="I97" s="178"/>
      <c r="J97" s="179">
        <f>J122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5"/>
      <c r="C98" s="176"/>
      <c r="D98" s="177" t="s">
        <v>103</v>
      </c>
      <c r="E98" s="178"/>
      <c r="F98" s="178"/>
      <c r="G98" s="178"/>
      <c r="H98" s="178"/>
      <c r="I98" s="178"/>
      <c r="J98" s="179">
        <f>J127</f>
        <v>0</v>
      </c>
      <c r="K98" s="176"/>
      <c r="L98" s="18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5"/>
      <c r="C99" s="176"/>
      <c r="D99" s="177" t="s">
        <v>104</v>
      </c>
      <c r="E99" s="178"/>
      <c r="F99" s="178"/>
      <c r="G99" s="178"/>
      <c r="H99" s="178"/>
      <c r="I99" s="178"/>
      <c r="J99" s="179">
        <f>J146</f>
        <v>0</v>
      </c>
      <c r="K99" s="176"/>
      <c r="L99" s="18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5"/>
      <c r="C100" s="176"/>
      <c r="D100" s="177" t="s">
        <v>105</v>
      </c>
      <c r="E100" s="178"/>
      <c r="F100" s="178"/>
      <c r="G100" s="178"/>
      <c r="H100" s="178"/>
      <c r="I100" s="178"/>
      <c r="J100" s="179">
        <f>J180</f>
        <v>0</v>
      </c>
      <c r="K100" s="176"/>
      <c r="L100" s="18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5"/>
      <c r="C101" s="176"/>
      <c r="D101" s="177" t="s">
        <v>106</v>
      </c>
      <c r="E101" s="178"/>
      <c r="F101" s="178"/>
      <c r="G101" s="178"/>
      <c r="H101" s="178"/>
      <c r="I101" s="178"/>
      <c r="J101" s="179">
        <f>J190</f>
        <v>0</v>
      </c>
      <c r="K101" s="176"/>
      <c r="L101" s="18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9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6.96" customHeight="1">
      <c r="A103" s="34"/>
      <c r="B103" s="62"/>
      <c r="C103" s="63"/>
      <c r="D103" s="63"/>
      <c r="E103" s="63"/>
      <c r="F103" s="63"/>
      <c r="G103" s="63"/>
      <c r="H103" s="63"/>
      <c r="I103" s="63"/>
      <c r="J103" s="63"/>
      <c r="K103" s="63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="2" customFormat="1" ht="6.96" customHeight="1">
      <c r="A107" s="34"/>
      <c r="B107" s="64"/>
      <c r="C107" s="65"/>
      <c r="D107" s="65"/>
      <c r="E107" s="65"/>
      <c r="F107" s="65"/>
      <c r="G107" s="65"/>
      <c r="H107" s="65"/>
      <c r="I107" s="65"/>
      <c r="J107" s="65"/>
      <c r="K107" s="65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4.96" customHeight="1">
      <c r="A108" s="34"/>
      <c r="B108" s="35"/>
      <c r="C108" s="19" t="s">
        <v>107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16</v>
      </c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26.25" customHeight="1">
      <c r="A111" s="34"/>
      <c r="B111" s="35"/>
      <c r="C111" s="36"/>
      <c r="D111" s="36"/>
      <c r="E111" s="170" t="str">
        <f>E7</f>
        <v>STAVEBNÍ ÚPRAVY BYTOVÉ JEDNOTKY č. 3 BALBÍNOVA 17, ŠUMPERK</v>
      </c>
      <c r="F111" s="28"/>
      <c r="G111" s="28"/>
      <c r="H111" s="28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95</v>
      </c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6"/>
      <c r="D113" s="36"/>
      <c r="E113" s="72" t="str">
        <f>E9</f>
        <v>01 - Silnoproudá elektroinstalace</v>
      </c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20</v>
      </c>
      <c r="D115" s="36"/>
      <c r="E115" s="36"/>
      <c r="F115" s="23" t="str">
        <f>F12</f>
        <v>Šumperk</v>
      </c>
      <c r="G115" s="36"/>
      <c r="H115" s="36"/>
      <c r="I115" s="28" t="s">
        <v>22</v>
      </c>
      <c r="J115" s="75" t="str">
        <f>IF(J12="","",J12)</f>
        <v>13. 8. 2023</v>
      </c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24</v>
      </c>
      <c r="D117" s="36"/>
      <c r="E117" s="36"/>
      <c r="F117" s="23" t="str">
        <f>E15</f>
        <v xml:space="preserve"> </v>
      </c>
      <c r="G117" s="36"/>
      <c r="H117" s="36"/>
      <c r="I117" s="28" t="s">
        <v>30</v>
      </c>
      <c r="J117" s="32" t="str">
        <f>E21</f>
        <v>Ing.Pavel Matura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28</v>
      </c>
      <c r="D118" s="36"/>
      <c r="E118" s="36"/>
      <c r="F118" s="23" t="str">
        <f>IF(E18="","",E18)</f>
        <v>Vyplň údaj</v>
      </c>
      <c r="G118" s="36"/>
      <c r="H118" s="36"/>
      <c r="I118" s="28" t="s">
        <v>33</v>
      </c>
      <c r="J118" s="32" t="str">
        <f>E24</f>
        <v xml:space="preserve"> </v>
      </c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0.32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9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10" customFormat="1" ht="29.28" customHeight="1">
      <c r="A120" s="181"/>
      <c r="B120" s="182"/>
      <c r="C120" s="183" t="s">
        <v>108</v>
      </c>
      <c r="D120" s="184" t="s">
        <v>60</v>
      </c>
      <c r="E120" s="184" t="s">
        <v>56</v>
      </c>
      <c r="F120" s="184" t="s">
        <v>57</v>
      </c>
      <c r="G120" s="184" t="s">
        <v>109</v>
      </c>
      <c r="H120" s="184" t="s">
        <v>110</v>
      </c>
      <c r="I120" s="184" t="s">
        <v>111</v>
      </c>
      <c r="J120" s="184" t="s">
        <v>99</v>
      </c>
      <c r="K120" s="185" t="s">
        <v>112</v>
      </c>
      <c r="L120" s="186"/>
      <c r="M120" s="96" t="s">
        <v>1</v>
      </c>
      <c r="N120" s="97" t="s">
        <v>39</v>
      </c>
      <c r="O120" s="97" t="s">
        <v>113</v>
      </c>
      <c r="P120" s="97" t="s">
        <v>114</v>
      </c>
      <c r="Q120" s="97" t="s">
        <v>115</v>
      </c>
      <c r="R120" s="97" t="s">
        <v>116</v>
      </c>
      <c r="S120" s="97" t="s">
        <v>117</v>
      </c>
      <c r="T120" s="97" t="s">
        <v>118</v>
      </c>
      <c r="U120" s="98" t="s">
        <v>119</v>
      </c>
      <c r="V120" s="181"/>
      <c r="W120" s="181"/>
      <c r="X120" s="181"/>
      <c r="Y120" s="181"/>
      <c r="Z120" s="181"/>
      <c r="AA120" s="181"/>
      <c r="AB120" s="181"/>
      <c r="AC120" s="181"/>
      <c r="AD120" s="181"/>
      <c r="AE120" s="181"/>
    </row>
    <row r="121" s="2" customFormat="1" ht="22.8" customHeight="1">
      <c r="A121" s="34"/>
      <c r="B121" s="35"/>
      <c r="C121" s="103" t="s">
        <v>120</v>
      </c>
      <c r="D121" s="36"/>
      <c r="E121" s="36"/>
      <c r="F121" s="36"/>
      <c r="G121" s="36"/>
      <c r="H121" s="36"/>
      <c r="I121" s="36"/>
      <c r="J121" s="187">
        <f>BK121</f>
        <v>0</v>
      </c>
      <c r="K121" s="36"/>
      <c r="L121" s="40"/>
      <c r="M121" s="99"/>
      <c r="N121" s="188"/>
      <c r="O121" s="100"/>
      <c r="P121" s="189">
        <f>P122+P127+P146+P180+P190</f>
        <v>0</v>
      </c>
      <c r="Q121" s="100"/>
      <c r="R121" s="189">
        <f>R122+R127+R146+R180+R190</f>
        <v>70.509799999999998</v>
      </c>
      <c r="S121" s="100"/>
      <c r="T121" s="189">
        <f>T122+T127+T146+T180+T190</f>
        <v>0</v>
      </c>
      <c r="U121" s="101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3" t="s">
        <v>74</v>
      </c>
      <c r="AU121" s="13" t="s">
        <v>101</v>
      </c>
      <c r="BK121" s="190">
        <f>BK122+BK127+BK146+BK180+BK190</f>
        <v>0</v>
      </c>
    </row>
    <row r="122" s="11" customFormat="1" ht="25.92" customHeight="1">
      <c r="A122" s="11"/>
      <c r="B122" s="191"/>
      <c r="C122" s="192"/>
      <c r="D122" s="193" t="s">
        <v>74</v>
      </c>
      <c r="E122" s="194" t="s">
        <v>121</v>
      </c>
      <c r="F122" s="194" t="s">
        <v>122</v>
      </c>
      <c r="G122" s="192"/>
      <c r="H122" s="192"/>
      <c r="I122" s="195"/>
      <c r="J122" s="196">
        <f>BK122</f>
        <v>0</v>
      </c>
      <c r="K122" s="192"/>
      <c r="L122" s="197"/>
      <c r="M122" s="198"/>
      <c r="N122" s="199"/>
      <c r="O122" s="199"/>
      <c r="P122" s="200">
        <f>SUM(P123:P126)</f>
        <v>0</v>
      </c>
      <c r="Q122" s="199"/>
      <c r="R122" s="200">
        <f>SUM(R123:R126)</f>
        <v>0</v>
      </c>
      <c r="S122" s="199"/>
      <c r="T122" s="200">
        <f>SUM(T123:T126)</f>
        <v>0</v>
      </c>
      <c r="U122" s="20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02" t="s">
        <v>82</v>
      </c>
      <c r="AT122" s="203" t="s">
        <v>74</v>
      </c>
      <c r="AU122" s="203" t="s">
        <v>8</v>
      </c>
      <c r="AY122" s="202" t="s">
        <v>123</v>
      </c>
      <c r="BK122" s="204">
        <f>SUM(BK123:BK126)</f>
        <v>0</v>
      </c>
    </row>
    <row r="123" s="2" customFormat="1" ht="24.15" customHeight="1">
      <c r="A123" s="34"/>
      <c r="B123" s="35"/>
      <c r="C123" s="205" t="s">
        <v>82</v>
      </c>
      <c r="D123" s="205" t="s">
        <v>124</v>
      </c>
      <c r="E123" s="206" t="s">
        <v>125</v>
      </c>
      <c r="F123" s="207" t="s">
        <v>126</v>
      </c>
      <c r="G123" s="208" t="s">
        <v>127</v>
      </c>
      <c r="H123" s="209">
        <v>184</v>
      </c>
      <c r="I123" s="210"/>
      <c r="J123" s="211">
        <f>ROUND(I123*H123,2)</f>
        <v>0</v>
      </c>
      <c r="K123" s="207" t="s">
        <v>128</v>
      </c>
      <c r="L123" s="40"/>
      <c r="M123" s="212" t="s">
        <v>1</v>
      </c>
      <c r="N123" s="213" t="s">
        <v>40</v>
      </c>
      <c r="O123" s="87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4">
        <f>S123*H123</f>
        <v>0</v>
      </c>
      <c r="U123" s="215" t="s">
        <v>1</v>
      </c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6" t="s">
        <v>82</v>
      </c>
      <c r="AT123" s="216" t="s">
        <v>124</v>
      </c>
      <c r="AU123" s="216" t="s">
        <v>82</v>
      </c>
      <c r="AY123" s="13" t="s">
        <v>123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3" t="s">
        <v>82</v>
      </c>
      <c r="BK123" s="217">
        <f>ROUND(I123*H123,2)</f>
        <v>0</v>
      </c>
      <c r="BL123" s="13" t="s">
        <v>82</v>
      </c>
      <c r="BM123" s="216" t="s">
        <v>129</v>
      </c>
    </row>
    <row r="124" s="2" customFormat="1">
      <c r="A124" s="34"/>
      <c r="B124" s="35"/>
      <c r="C124" s="36"/>
      <c r="D124" s="218" t="s">
        <v>130</v>
      </c>
      <c r="E124" s="36"/>
      <c r="F124" s="219" t="s">
        <v>131</v>
      </c>
      <c r="G124" s="36"/>
      <c r="H124" s="36"/>
      <c r="I124" s="220"/>
      <c r="J124" s="36"/>
      <c r="K124" s="36"/>
      <c r="L124" s="40"/>
      <c r="M124" s="221"/>
      <c r="N124" s="222"/>
      <c r="O124" s="87"/>
      <c r="P124" s="87"/>
      <c r="Q124" s="87"/>
      <c r="R124" s="87"/>
      <c r="S124" s="87"/>
      <c r="T124" s="87"/>
      <c r="U124" s="88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130</v>
      </c>
      <c r="AU124" s="13" t="s">
        <v>82</v>
      </c>
    </row>
    <row r="125" s="2" customFormat="1" ht="24.15" customHeight="1">
      <c r="A125" s="34"/>
      <c r="B125" s="35"/>
      <c r="C125" s="205" t="s">
        <v>132</v>
      </c>
      <c r="D125" s="205" t="s">
        <v>124</v>
      </c>
      <c r="E125" s="206" t="s">
        <v>133</v>
      </c>
      <c r="F125" s="207" t="s">
        <v>134</v>
      </c>
      <c r="G125" s="208" t="s">
        <v>127</v>
      </c>
      <c r="H125" s="209">
        <v>10</v>
      </c>
      <c r="I125" s="210"/>
      <c r="J125" s="211">
        <f>ROUND(I125*H125,2)</f>
        <v>0</v>
      </c>
      <c r="K125" s="207" t="s">
        <v>128</v>
      </c>
      <c r="L125" s="40"/>
      <c r="M125" s="212" t="s">
        <v>1</v>
      </c>
      <c r="N125" s="213" t="s">
        <v>40</v>
      </c>
      <c r="O125" s="87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4">
        <f>S125*H125</f>
        <v>0</v>
      </c>
      <c r="U125" s="215" t="s">
        <v>1</v>
      </c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6" t="s">
        <v>82</v>
      </c>
      <c r="AT125" s="216" t="s">
        <v>124</v>
      </c>
      <c r="AU125" s="216" t="s">
        <v>82</v>
      </c>
      <c r="AY125" s="13" t="s">
        <v>123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3" t="s">
        <v>82</v>
      </c>
      <c r="BK125" s="217">
        <f>ROUND(I125*H125,2)</f>
        <v>0</v>
      </c>
      <c r="BL125" s="13" t="s">
        <v>82</v>
      </c>
      <c r="BM125" s="216" t="s">
        <v>135</v>
      </c>
    </row>
    <row r="126" s="2" customFormat="1">
      <c r="A126" s="34"/>
      <c r="B126" s="35"/>
      <c r="C126" s="36"/>
      <c r="D126" s="218" t="s">
        <v>130</v>
      </c>
      <c r="E126" s="36"/>
      <c r="F126" s="219" t="s">
        <v>136</v>
      </c>
      <c r="G126" s="36"/>
      <c r="H126" s="36"/>
      <c r="I126" s="220"/>
      <c r="J126" s="36"/>
      <c r="K126" s="36"/>
      <c r="L126" s="40"/>
      <c r="M126" s="221"/>
      <c r="N126" s="222"/>
      <c r="O126" s="87"/>
      <c r="P126" s="87"/>
      <c r="Q126" s="87"/>
      <c r="R126" s="87"/>
      <c r="S126" s="87"/>
      <c r="T126" s="87"/>
      <c r="U126" s="88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130</v>
      </c>
      <c r="AU126" s="13" t="s">
        <v>82</v>
      </c>
    </row>
    <row r="127" s="11" customFormat="1" ht="25.92" customHeight="1">
      <c r="A127" s="11"/>
      <c r="B127" s="191"/>
      <c r="C127" s="192"/>
      <c r="D127" s="193" t="s">
        <v>74</v>
      </c>
      <c r="E127" s="194" t="s">
        <v>137</v>
      </c>
      <c r="F127" s="194" t="s">
        <v>138</v>
      </c>
      <c r="G127" s="192"/>
      <c r="H127" s="192"/>
      <c r="I127" s="195"/>
      <c r="J127" s="196">
        <f>BK127</f>
        <v>0</v>
      </c>
      <c r="K127" s="192"/>
      <c r="L127" s="197"/>
      <c r="M127" s="198"/>
      <c r="N127" s="199"/>
      <c r="O127" s="199"/>
      <c r="P127" s="200">
        <f>SUM(P128:P145)</f>
        <v>0</v>
      </c>
      <c r="Q127" s="199"/>
      <c r="R127" s="200">
        <f>SUM(R128:R145)</f>
        <v>70.509500000000003</v>
      </c>
      <c r="S127" s="199"/>
      <c r="T127" s="200">
        <f>SUM(T128:T145)</f>
        <v>0</v>
      </c>
      <c r="U127" s="20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02" t="s">
        <v>82</v>
      </c>
      <c r="AT127" s="203" t="s">
        <v>74</v>
      </c>
      <c r="AU127" s="203" t="s">
        <v>8</v>
      </c>
      <c r="AY127" s="202" t="s">
        <v>123</v>
      </c>
      <c r="BK127" s="204">
        <f>SUM(BK128:BK145)</f>
        <v>0</v>
      </c>
    </row>
    <row r="128" s="2" customFormat="1" ht="37.8" customHeight="1">
      <c r="A128" s="34"/>
      <c r="B128" s="35"/>
      <c r="C128" s="205" t="s">
        <v>139</v>
      </c>
      <c r="D128" s="205" t="s">
        <v>124</v>
      </c>
      <c r="E128" s="206" t="s">
        <v>140</v>
      </c>
      <c r="F128" s="207" t="s">
        <v>141</v>
      </c>
      <c r="G128" s="208" t="s">
        <v>142</v>
      </c>
      <c r="H128" s="209">
        <v>25</v>
      </c>
      <c r="I128" s="210"/>
      <c r="J128" s="211">
        <f>ROUND(I128*H128,2)</f>
        <v>0</v>
      </c>
      <c r="K128" s="207" t="s">
        <v>128</v>
      </c>
      <c r="L128" s="40"/>
      <c r="M128" s="212" t="s">
        <v>1</v>
      </c>
      <c r="N128" s="213" t="s">
        <v>40</v>
      </c>
      <c r="O128" s="87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4">
        <f>S128*H128</f>
        <v>0</v>
      </c>
      <c r="U128" s="215" t="s">
        <v>1</v>
      </c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6" t="s">
        <v>139</v>
      </c>
      <c r="AT128" s="216" t="s">
        <v>124</v>
      </c>
      <c r="AU128" s="216" t="s">
        <v>82</v>
      </c>
      <c r="AY128" s="13" t="s">
        <v>123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3" t="s">
        <v>82</v>
      </c>
      <c r="BK128" s="217">
        <f>ROUND(I128*H128,2)</f>
        <v>0</v>
      </c>
      <c r="BL128" s="13" t="s">
        <v>139</v>
      </c>
      <c r="BM128" s="216" t="s">
        <v>143</v>
      </c>
    </row>
    <row r="129" s="2" customFormat="1">
      <c r="A129" s="34"/>
      <c r="B129" s="35"/>
      <c r="C129" s="36"/>
      <c r="D129" s="218" t="s">
        <v>130</v>
      </c>
      <c r="E129" s="36"/>
      <c r="F129" s="219" t="s">
        <v>144</v>
      </c>
      <c r="G129" s="36"/>
      <c r="H129" s="36"/>
      <c r="I129" s="220"/>
      <c r="J129" s="36"/>
      <c r="K129" s="36"/>
      <c r="L129" s="40"/>
      <c r="M129" s="221"/>
      <c r="N129" s="222"/>
      <c r="O129" s="87"/>
      <c r="P129" s="87"/>
      <c r="Q129" s="87"/>
      <c r="R129" s="87"/>
      <c r="S129" s="87"/>
      <c r="T129" s="87"/>
      <c r="U129" s="88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130</v>
      </c>
      <c r="AU129" s="13" t="s">
        <v>82</v>
      </c>
    </row>
    <row r="130" s="2" customFormat="1" ht="16.5" customHeight="1">
      <c r="A130" s="34"/>
      <c r="B130" s="35"/>
      <c r="C130" s="223" t="s">
        <v>145</v>
      </c>
      <c r="D130" s="223" t="s">
        <v>146</v>
      </c>
      <c r="E130" s="224" t="s">
        <v>147</v>
      </c>
      <c r="F130" s="225" t="s">
        <v>148</v>
      </c>
      <c r="G130" s="226" t="s">
        <v>142</v>
      </c>
      <c r="H130" s="227">
        <v>25</v>
      </c>
      <c r="I130" s="228"/>
      <c r="J130" s="229">
        <f>ROUND(I130*H130,2)</f>
        <v>0</v>
      </c>
      <c r="K130" s="225" t="s">
        <v>1</v>
      </c>
      <c r="L130" s="230"/>
      <c r="M130" s="231" t="s">
        <v>1</v>
      </c>
      <c r="N130" s="232" t="s">
        <v>40</v>
      </c>
      <c r="O130" s="87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4">
        <f>S130*H130</f>
        <v>0</v>
      </c>
      <c r="U130" s="215" t="s">
        <v>1</v>
      </c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6" t="s">
        <v>149</v>
      </c>
      <c r="AT130" s="216" t="s">
        <v>146</v>
      </c>
      <c r="AU130" s="216" t="s">
        <v>82</v>
      </c>
      <c r="AY130" s="13" t="s">
        <v>123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3" t="s">
        <v>82</v>
      </c>
      <c r="BK130" s="217">
        <f>ROUND(I130*H130,2)</f>
        <v>0</v>
      </c>
      <c r="BL130" s="13" t="s">
        <v>139</v>
      </c>
      <c r="BM130" s="216" t="s">
        <v>150</v>
      </c>
    </row>
    <row r="131" s="2" customFormat="1" ht="33" customHeight="1">
      <c r="A131" s="34"/>
      <c r="B131" s="35"/>
      <c r="C131" s="205" t="s">
        <v>151</v>
      </c>
      <c r="D131" s="205" t="s">
        <v>124</v>
      </c>
      <c r="E131" s="206" t="s">
        <v>152</v>
      </c>
      <c r="F131" s="207" t="s">
        <v>153</v>
      </c>
      <c r="G131" s="208" t="s">
        <v>142</v>
      </c>
      <c r="H131" s="209">
        <v>38</v>
      </c>
      <c r="I131" s="210"/>
      <c r="J131" s="211">
        <f>ROUND(I131*H131,2)</f>
        <v>0</v>
      </c>
      <c r="K131" s="207" t="s">
        <v>128</v>
      </c>
      <c r="L131" s="40"/>
      <c r="M131" s="212" t="s">
        <v>1</v>
      </c>
      <c r="N131" s="213" t="s">
        <v>40</v>
      </c>
      <c r="O131" s="87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4">
        <f>S131*H131</f>
        <v>0</v>
      </c>
      <c r="U131" s="215" t="s">
        <v>1</v>
      </c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6" t="s">
        <v>139</v>
      </c>
      <c r="AT131" s="216" t="s">
        <v>124</v>
      </c>
      <c r="AU131" s="216" t="s">
        <v>82</v>
      </c>
      <c r="AY131" s="13" t="s">
        <v>123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3" t="s">
        <v>82</v>
      </c>
      <c r="BK131" s="217">
        <f>ROUND(I131*H131,2)</f>
        <v>0</v>
      </c>
      <c r="BL131" s="13" t="s">
        <v>139</v>
      </c>
      <c r="BM131" s="216" t="s">
        <v>154</v>
      </c>
    </row>
    <row r="132" s="2" customFormat="1">
      <c r="A132" s="34"/>
      <c r="B132" s="35"/>
      <c r="C132" s="36"/>
      <c r="D132" s="218" t="s">
        <v>130</v>
      </c>
      <c r="E132" s="36"/>
      <c r="F132" s="219" t="s">
        <v>155</v>
      </c>
      <c r="G132" s="36"/>
      <c r="H132" s="36"/>
      <c r="I132" s="220"/>
      <c r="J132" s="36"/>
      <c r="K132" s="36"/>
      <c r="L132" s="40"/>
      <c r="M132" s="221"/>
      <c r="N132" s="222"/>
      <c r="O132" s="87"/>
      <c r="P132" s="87"/>
      <c r="Q132" s="87"/>
      <c r="R132" s="87"/>
      <c r="S132" s="87"/>
      <c r="T132" s="87"/>
      <c r="U132" s="88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130</v>
      </c>
      <c r="AU132" s="13" t="s">
        <v>82</v>
      </c>
    </row>
    <row r="133" s="2" customFormat="1" ht="24.15" customHeight="1">
      <c r="A133" s="34"/>
      <c r="B133" s="35"/>
      <c r="C133" s="223" t="s">
        <v>156</v>
      </c>
      <c r="D133" s="223" t="s">
        <v>146</v>
      </c>
      <c r="E133" s="224" t="s">
        <v>157</v>
      </c>
      <c r="F133" s="225" t="s">
        <v>158</v>
      </c>
      <c r="G133" s="226" t="s">
        <v>142</v>
      </c>
      <c r="H133" s="227">
        <v>38</v>
      </c>
      <c r="I133" s="228"/>
      <c r="J133" s="229">
        <f>ROUND(I133*H133,2)</f>
        <v>0</v>
      </c>
      <c r="K133" s="225" t="s">
        <v>128</v>
      </c>
      <c r="L133" s="230"/>
      <c r="M133" s="231" t="s">
        <v>1</v>
      </c>
      <c r="N133" s="232" t="s">
        <v>40</v>
      </c>
      <c r="O133" s="87"/>
      <c r="P133" s="214">
        <f>O133*H133</f>
        <v>0</v>
      </c>
      <c r="Q133" s="214">
        <v>0.00025000000000000001</v>
      </c>
      <c r="R133" s="214">
        <f>Q133*H133</f>
        <v>0.0094999999999999998</v>
      </c>
      <c r="S133" s="214">
        <v>0</v>
      </c>
      <c r="T133" s="214">
        <f>S133*H133</f>
        <v>0</v>
      </c>
      <c r="U133" s="215" t="s">
        <v>1</v>
      </c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6" t="s">
        <v>149</v>
      </c>
      <c r="AT133" s="216" t="s">
        <v>146</v>
      </c>
      <c r="AU133" s="216" t="s">
        <v>82</v>
      </c>
      <c r="AY133" s="13" t="s">
        <v>123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3" t="s">
        <v>82</v>
      </c>
      <c r="BK133" s="217">
        <f>ROUND(I133*H133,2)</f>
        <v>0</v>
      </c>
      <c r="BL133" s="13" t="s">
        <v>139</v>
      </c>
      <c r="BM133" s="216" t="s">
        <v>159</v>
      </c>
    </row>
    <row r="134" s="2" customFormat="1" ht="24.15" customHeight="1">
      <c r="A134" s="34"/>
      <c r="B134" s="35"/>
      <c r="C134" s="205" t="s">
        <v>160</v>
      </c>
      <c r="D134" s="205" t="s">
        <v>124</v>
      </c>
      <c r="E134" s="206" t="s">
        <v>161</v>
      </c>
      <c r="F134" s="207" t="s">
        <v>162</v>
      </c>
      <c r="G134" s="208" t="s">
        <v>142</v>
      </c>
      <c r="H134" s="209">
        <v>38</v>
      </c>
      <c r="I134" s="210"/>
      <c r="J134" s="211">
        <f>ROUND(I134*H134,2)</f>
        <v>0</v>
      </c>
      <c r="K134" s="207" t="s">
        <v>128</v>
      </c>
      <c r="L134" s="40"/>
      <c r="M134" s="212" t="s">
        <v>1</v>
      </c>
      <c r="N134" s="213" t="s">
        <v>40</v>
      </c>
      <c r="O134" s="87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4">
        <f>S134*H134</f>
        <v>0</v>
      </c>
      <c r="U134" s="215" t="s">
        <v>1</v>
      </c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6" t="s">
        <v>163</v>
      </c>
      <c r="AT134" s="216" t="s">
        <v>124</v>
      </c>
      <c r="AU134" s="216" t="s">
        <v>82</v>
      </c>
      <c r="AY134" s="13" t="s">
        <v>123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3" t="s">
        <v>82</v>
      </c>
      <c r="BK134" s="217">
        <f>ROUND(I134*H134,2)</f>
        <v>0</v>
      </c>
      <c r="BL134" s="13" t="s">
        <v>163</v>
      </c>
      <c r="BM134" s="216" t="s">
        <v>164</v>
      </c>
    </row>
    <row r="135" s="2" customFormat="1">
      <c r="A135" s="34"/>
      <c r="B135" s="35"/>
      <c r="C135" s="36"/>
      <c r="D135" s="218" t="s">
        <v>130</v>
      </c>
      <c r="E135" s="36"/>
      <c r="F135" s="219" t="s">
        <v>165</v>
      </c>
      <c r="G135" s="36"/>
      <c r="H135" s="36"/>
      <c r="I135" s="220"/>
      <c r="J135" s="36"/>
      <c r="K135" s="36"/>
      <c r="L135" s="40"/>
      <c r="M135" s="221"/>
      <c r="N135" s="222"/>
      <c r="O135" s="87"/>
      <c r="P135" s="87"/>
      <c r="Q135" s="87"/>
      <c r="R135" s="87"/>
      <c r="S135" s="87"/>
      <c r="T135" s="87"/>
      <c r="U135" s="88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3" t="s">
        <v>130</v>
      </c>
      <c r="AU135" s="13" t="s">
        <v>82</v>
      </c>
    </row>
    <row r="136" s="2" customFormat="1" ht="37.8" customHeight="1">
      <c r="A136" s="34"/>
      <c r="B136" s="35"/>
      <c r="C136" s="223" t="s">
        <v>166</v>
      </c>
      <c r="D136" s="223" t="s">
        <v>146</v>
      </c>
      <c r="E136" s="224" t="s">
        <v>167</v>
      </c>
      <c r="F136" s="225" t="s">
        <v>168</v>
      </c>
      <c r="G136" s="226" t="s">
        <v>142</v>
      </c>
      <c r="H136" s="227">
        <v>38</v>
      </c>
      <c r="I136" s="228"/>
      <c r="J136" s="229">
        <f>ROUND(I136*H136,2)</f>
        <v>0</v>
      </c>
      <c r="K136" s="225" t="s">
        <v>1</v>
      </c>
      <c r="L136" s="230"/>
      <c r="M136" s="231" t="s">
        <v>1</v>
      </c>
      <c r="N136" s="232" t="s">
        <v>40</v>
      </c>
      <c r="O136" s="87"/>
      <c r="P136" s="214">
        <f>O136*H136</f>
        <v>0</v>
      </c>
      <c r="Q136" s="214">
        <v>0.5</v>
      </c>
      <c r="R136" s="214">
        <f>Q136*H136</f>
        <v>19</v>
      </c>
      <c r="S136" s="214">
        <v>0</v>
      </c>
      <c r="T136" s="214">
        <f>S136*H136</f>
        <v>0</v>
      </c>
      <c r="U136" s="215" t="s">
        <v>1</v>
      </c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6" t="s">
        <v>169</v>
      </c>
      <c r="AT136" s="216" t="s">
        <v>146</v>
      </c>
      <c r="AU136" s="216" t="s">
        <v>82</v>
      </c>
      <c r="AY136" s="13" t="s">
        <v>123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3" t="s">
        <v>82</v>
      </c>
      <c r="BK136" s="217">
        <f>ROUND(I136*H136,2)</f>
        <v>0</v>
      </c>
      <c r="BL136" s="13" t="s">
        <v>163</v>
      </c>
      <c r="BM136" s="216" t="s">
        <v>170</v>
      </c>
    </row>
    <row r="137" s="2" customFormat="1" ht="24.15" customHeight="1">
      <c r="A137" s="34"/>
      <c r="B137" s="35"/>
      <c r="C137" s="205" t="s">
        <v>171</v>
      </c>
      <c r="D137" s="205" t="s">
        <v>124</v>
      </c>
      <c r="E137" s="206" t="s">
        <v>172</v>
      </c>
      <c r="F137" s="207" t="s">
        <v>173</v>
      </c>
      <c r="G137" s="208" t="s">
        <v>142</v>
      </c>
      <c r="H137" s="209">
        <v>238</v>
      </c>
      <c r="I137" s="210"/>
      <c r="J137" s="211">
        <f>ROUND(I137*H137,2)</f>
        <v>0</v>
      </c>
      <c r="K137" s="207" t="s">
        <v>128</v>
      </c>
      <c r="L137" s="40"/>
      <c r="M137" s="212" t="s">
        <v>1</v>
      </c>
      <c r="N137" s="213" t="s">
        <v>40</v>
      </c>
      <c r="O137" s="87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4">
        <f>S137*H137</f>
        <v>0</v>
      </c>
      <c r="U137" s="215" t="s">
        <v>1</v>
      </c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6" t="s">
        <v>163</v>
      </c>
      <c r="AT137" s="216" t="s">
        <v>124</v>
      </c>
      <c r="AU137" s="216" t="s">
        <v>82</v>
      </c>
      <c r="AY137" s="13" t="s">
        <v>123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3" t="s">
        <v>82</v>
      </c>
      <c r="BK137" s="217">
        <f>ROUND(I137*H137,2)</f>
        <v>0</v>
      </c>
      <c r="BL137" s="13" t="s">
        <v>163</v>
      </c>
      <c r="BM137" s="216" t="s">
        <v>174</v>
      </c>
    </row>
    <row r="138" s="2" customFormat="1">
      <c r="A138" s="34"/>
      <c r="B138" s="35"/>
      <c r="C138" s="36"/>
      <c r="D138" s="218" t="s">
        <v>130</v>
      </c>
      <c r="E138" s="36"/>
      <c r="F138" s="219" t="s">
        <v>175</v>
      </c>
      <c r="G138" s="36"/>
      <c r="H138" s="36"/>
      <c r="I138" s="220"/>
      <c r="J138" s="36"/>
      <c r="K138" s="36"/>
      <c r="L138" s="40"/>
      <c r="M138" s="221"/>
      <c r="N138" s="222"/>
      <c r="O138" s="87"/>
      <c r="P138" s="87"/>
      <c r="Q138" s="87"/>
      <c r="R138" s="87"/>
      <c r="S138" s="87"/>
      <c r="T138" s="87"/>
      <c r="U138" s="88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130</v>
      </c>
      <c r="AU138" s="13" t="s">
        <v>82</v>
      </c>
    </row>
    <row r="139" s="2" customFormat="1" ht="37.8" customHeight="1">
      <c r="A139" s="34"/>
      <c r="B139" s="35"/>
      <c r="C139" s="223" t="s">
        <v>176</v>
      </c>
      <c r="D139" s="223" t="s">
        <v>146</v>
      </c>
      <c r="E139" s="224" t="s">
        <v>177</v>
      </c>
      <c r="F139" s="225" t="s">
        <v>178</v>
      </c>
      <c r="G139" s="226" t="s">
        <v>142</v>
      </c>
      <c r="H139" s="227">
        <v>238</v>
      </c>
      <c r="I139" s="228"/>
      <c r="J139" s="229">
        <f>ROUND(I139*H139,2)</f>
        <v>0</v>
      </c>
      <c r="K139" s="225" t="s">
        <v>1</v>
      </c>
      <c r="L139" s="230"/>
      <c r="M139" s="231" t="s">
        <v>1</v>
      </c>
      <c r="N139" s="232" t="s">
        <v>40</v>
      </c>
      <c r="O139" s="87"/>
      <c r="P139" s="214">
        <f>O139*H139</f>
        <v>0</v>
      </c>
      <c r="Q139" s="214">
        <v>0.17000000000000001</v>
      </c>
      <c r="R139" s="214">
        <f>Q139*H139</f>
        <v>40.460000000000001</v>
      </c>
      <c r="S139" s="214">
        <v>0</v>
      </c>
      <c r="T139" s="214">
        <f>S139*H139</f>
        <v>0</v>
      </c>
      <c r="U139" s="215" t="s">
        <v>1</v>
      </c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6" t="s">
        <v>169</v>
      </c>
      <c r="AT139" s="216" t="s">
        <v>146</v>
      </c>
      <c r="AU139" s="216" t="s">
        <v>82</v>
      </c>
      <c r="AY139" s="13" t="s">
        <v>123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3" t="s">
        <v>82</v>
      </c>
      <c r="BK139" s="217">
        <f>ROUND(I139*H139,2)</f>
        <v>0</v>
      </c>
      <c r="BL139" s="13" t="s">
        <v>163</v>
      </c>
      <c r="BM139" s="216" t="s">
        <v>179</v>
      </c>
    </row>
    <row r="140" s="2" customFormat="1" ht="24.15" customHeight="1">
      <c r="A140" s="34"/>
      <c r="B140" s="35"/>
      <c r="C140" s="205" t="s">
        <v>180</v>
      </c>
      <c r="D140" s="205" t="s">
        <v>124</v>
      </c>
      <c r="E140" s="206" t="s">
        <v>181</v>
      </c>
      <c r="F140" s="207" t="s">
        <v>182</v>
      </c>
      <c r="G140" s="208" t="s">
        <v>142</v>
      </c>
      <c r="H140" s="209">
        <v>92</v>
      </c>
      <c r="I140" s="210"/>
      <c r="J140" s="211">
        <f>ROUND(I140*H140,2)</f>
        <v>0</v>
      </c>
      <c r="K140" s="207" t="s">
        <v>128</v>
      </c>
      <c r="L140" s="40"/>
      <c r="M140" s="212" t="s">
        <v>1</v>
      </c>
      <c r="N140" s="213" t="s">
        <v>40</v>
      </c>
      <c r="O140" s="87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4">
        <f>S140*H140</f>
        <v>0</v>
      </c>
      <c r="U140" s="215" t="s">
        <v>1</v>
      </c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6" t="s">
        <v>163</v>
      </c>
      <c r="AT140" s="216" t="s">
        <v>124</v>
      </c>
      <c r="AU140" s="216" t="s">
        <v>82</v>
      </c>
      <c r="AY140" s="13" t="s">
        <v>123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3" t="s">
        <v>82</v>
      </c>
      <c r="BK140" s="217">
        <f>ROUND(I140*H140,2)</f>
        <v>0</v>
      </c>
      <c r="BL140" s="13" t="s">
        <v>163</v>
      </c>
      <c r="BM140" s="216" t="s">
        <v>183</v>
      </c>
    </row>
    <row r="141" s="2" customFormat="1">
      <c r="A141" s="34"/>
      <c r="B141" s="35"/>
      <c r="C141" s="36"/>
      <c r="D141" s="218" t="s">
        <v>130</v>
      </c>
      <c r="E141" s="36"/>
      <c r="F141" s="219" t="s">
        <v>184</v>
      </c>
      <c r="G141" s="36"/>
      <c r="H141" s="36"/>
      <c r="I141" s="220"/>
      <c r="J141" s="36"/>
      <c r="K141" s="36"/>
      <c r="L141" s="40"/>
      <c r="M141" s="221"/>
      <c r="N141" s="222"/>
      <c r="O141" s="87"/>
      <c r="P141" s="87"/>
      <c r="Q141" s="87"/>
      <c r="R141" s="87"/>
      <c r="S141" s="87"/>
      <c r="T141" s="87"/>
      <c r="U141" s="88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3" t="s">
        <v>130</v>
      </c>
      <c r="AU141" s="13" t="s">
        <v>82</v>
      </c>
    </row>
    <row r="142" s="2" customFormat="1" ht="37.8" customHeight="1">
      <c r="A142" s="34"/>
      <c r="B142" s="35"/>
      <c r="C142" s="223" t="s">
        <v>185</v>
      </c>
      <c r="D142" s="223" t="s">
        <v>146</v>
      </c>
      <c r="E142" s="224" t="s">
        <v>186</v>
      </c>
      <c r="F142" s="225" t="s">
        <v>187</v>
      </c>
      <c r="G142" s="226" t="s">
        <v>142</v>
      </c>
      <c r="H142" s="227">
        <v>92</v>
      </c>
      <c r="I142" s="228"/>
      <c r="J142" s="229">
        <f>ROUND(I142*H142,2)</f>
        <v>0</v>
      </c>
      <c r="K142" s="225" t="s">
        <v>1</v>
      </c>
      <c r="L142" s="230"/>
      <c r="M142" s="231" t="s">
        <v>1</v>
      </c>
      <c r="N142" s="232" t="s">
        <v>40</v>
      </c>
      <c r="O142" s="87"/>
      <c r="P142" s="214">
        <f>O142*H142</f>
        <v>0</v>
      </c>
      <c r="Q142" s="214">
        <v>0.12</v>
      </c>
      <c r="R142" s="214">
        <f>Q142*H142</f>
        <v>11.039999999999999</v>
      </c>
      <c r="S142" s="214">
        <v>0</v>
      </c>
      <c r="T142" s="214">
        <f>S142*H142</f>
        <v>0</v>
      </c>
      <c r="U142" s="215" t="s">
        <v>1</v>
      </c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6" t="s">
        <v>169</v>
      </c>
      <c r="AT142" s="216" t="s">
        <v>146</v>
      </c>
      <c r="AU142" s="216" t="s">
        <v>82</v>
      </c>
      <c r="AY142" s="13" t="s">
        <v>123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3" t="s">
        <v>82</v>
      </c>
      <c r="BK142" s="217">
        <f>ROUND(I142*H142,2)</f>
        <v>0</v>
      </c>
      <c r="BL142" s="13" t="s">
        <v>163</v>
      </c>
      <c r="BM142" s="216" t="s">
        <v>188</v>
      </c>
    </row>
    <row r="143" s="2" customFormat="1" ht="24.15" customHeight="1">
      <c r="A143" s="34"/>
      <c r="B143" s="35"/>
      <c r="C143" s="205" t="s">
        <v>189</v>
      </c>
      <c r="D143" s="205" t="s">
        <v>124</v>
      </c>
      <c r="E143" s="206" t="s">
        <v>181</v>
      </c>
      <c r="F143" s="207" t="s">
        <v>182</v>
      </c>
      <c r="G143" s="208" t="s">
        <v>142</v>
      </c>
      <c r="H143" s="209">
        <v>98</v>
      </c>
      <c r="I143" s="210"/>
      <c r="J143" s="211">
        <f>ROUND(I143*H143,2)</f>
        <v>0</v>
      </c>
      <c r="K143" s="207" t="s">
        <v>128</v>
      </c>
      <c r="L143" s="40"/>
      <c r="M143" s="212" t="s">
        <v>1</v>
      </c>
      <c r="N143" s="213" t="s">
        <v>40</v>
      </c>
      <c r="O143" s="87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4">
        <f>S143*H143</f>
        <v>0</v>
      </c>
      <c r="U143" s="215" t="s">
        <v>1</v>
      </c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6" t="s">
        <v>163</v>
      </c>
      <c r="AT143" s="216" t="s">
        <v>124</v>
      </c>
      <c r="AU143" s="216" t="s">
        <v>82</v>
      </c>
      <c r="AY143" s="13" t="s">
        <v>123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3" t="s">
        <v>82</v>
      </c>
      <c r="BK143" s="217">
        <f>ROUND(I143*H143,2)</f>
        <v>0</v>
      </c>
      <c r="BL143" s="13" t="s">
        <v>163</v>
      </c>
      <c r="BM143" s="216" t="s">
        <v>190</v>
      </c>
    </row>
    <row r="144" s="2" customFormat="1">
      <c r="A144" s="34"/>
      <c r="B144" s="35"/>
      <c r="C144" s="36"/>
      <c r="D144" s="218" t="s">
        <v>130</v>
      </c>
      <c r="E144" s="36"/>
      <c r="F144" s="219" t="s">
        <v>184</v>
      </c>
      <c r="G144" s="36"/>
      <c r="H144" s="36"/>
      <c r="I144" s="220"/>
      <c r="J144" s="36"/>
      <c r="K144" s="36"/>
      <c r="L144" s="40"/>
      <c r="M144" s="221"/>
      <c r="N144" s="222"/>
      <c r="O144" s="87"/>
      <c r="P144" s="87"/>
      <c r="Q144" s="87"/>
      <c r="R144" s="87"/>
      <c r="S144" s="87"/>
      <c r="T144" s="87"/>
      <c r="U144" s="88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130</v>
      </c>
      <c r="AU144" s="13" t="s">
        <v>82</v>
      </c>
    </row>
    <row r="145" s="2" customFormat="1" ht="16.5" customHeight="1">
      <c r="A145" s="34"/>
      <c r="B145" s="35"/>
      <c r="C145" s="223" t="s">
        <v>191</v>
      </c>
      <c r="D145" s="223" t="s">
        <v>146</v>
      </c>
      <c r="E145" s="224" t="s">
        <v>192</v>
      </c>
      <c r="F145" s="225" t="s">
        <v>193</v>
      </c>
      <c r="G145" s="226" t="s">
        <v>142</v>
      </c>
      <c r="H145" s="227">
        <v>98</v>
      </c>
      <c r="I145" s="228"/>
      <c r="J145" s="229">
        <f>ROUND(I145*H145,2)</f>
        <v>0</v>
      </c>
      <c r="K145" s="225" t="s">
        <v>1</v>
      </c>
      <c r="L145" s="230"/>
      <c r="M145" s="231" t="s">
        <v>1</v>
      </c>
      <c r="N145" s="232" t="s">
        <v>40</v>
      </c>
      <c r="O145" s="87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4">
        <f>S145*H145</f>
        <v>0</v>
      </c>
      <c r="U145" s="215" t="s">
        <v>1</v>
      </c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6" t="s">
        <v>169</v>
      </c>
      <c r="AT145" s="216" t="s">
        <v>146</v>
      </c>
      <c r="AU145" s="216" t="s">
        <v>82</v>
      </c>
      <c r="AY145" s="13" t="s">
        <v>123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3" t="s">
        <v>82</v>
      </c>
      <c r="BK145" s="217">
        <f>ROUND(I145*H145,2)</f>
        <v>0</v>
      </c>
      <c r="BL145" s="13" t="s">
        <v>163</v>
      </c>
      <c r="BM145" s="216" t="s">
        <v>194</v>
      </c>
    </row>
    <row r="146" s="11" customFormat="1" ht="25.92" customHeight="1">
      <c r="A146" s="11"/>
      <c r="B146" s="191"/>
      <c r="C146" s="192"/>
      <c r="D146" s="193" t="s">
        <v>74</v>
      </c>
      <c r="E146" s="194" t="s">
        <v>195</v>
      </c>
      <c r="F146" s="194" t="s">
        <v>196</v>
      </c>
      <c r="G146" s="192"/>
      <c r="H146" s="192"/>
      <c r="I146" s="195"/>
      <c r="J146" s="196">
        <f>BK146</f>
        <v>0</v>
      </c>
      <c r="K146" s="192"/>
      <c r="L146" s="197"/>
      <c r="M146" s="198"/>
      <c r="N146" s="199"/>
      <c r="O146" s="199"/>
      <c r="P146" s="200">
        <f>SUM(P147:P179)</f>
        <v>0</v>
      </c>
      <c r="Q146" s="199"/>
      <c r="R146" s="200">
        <f>SUM(R147:R179)</f>
        <v>0.00030000000000000003</v>
      </c>
      <c r="S146" s="199"/>
      <c r="T146" s="200">
        <f>SUM(T147:T179)</f>
        <v>0</v>
      </c>
      <c r="U146" s="20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R146" s="202" t="s">
        <v>82</v>
      </c>
      <c r="AT146" s="203" t="s">
        <v>74</v>
      </c>
      <c r="AU146" s="203" t="s">
        <v>8</v>
      </c>
      <c r="AY146" s="202" t="s">
        <v>123</v>
      </c>
      <c r="BK146" s="204">
        <f>SUM(BK147:BK179)</f>
        <v>0</v>
      </c>
    </row>
    <row r="147" s="2" customFormat="1" ht="24.15" customHeight="1">
      <c r="A147" s="34"/>
      <c r="B147" s="35"/>
      <c r="C147" s="205" t="s">
        <v>163</v>
      </c>
      <c r="D147" s="205" t="s">
        <v>124</v>
      </c>
      <c r="E147" s="206" t="s">
        <v>197</v>
      </c>
      <c r="F147" s="207" t="s">
        <v>198</v>
      </c>
      <c r="G147" s="208" t="s">
        <v>127</v>
      </c>
      <c r="H147" s="209">
        <v>2</v>
      </c>
      <c r="I147" s="210"/>
      <c r="J147" s="211">
        <f>ROUND(I147*H147,2)</f>
        <v>0</v>
      </c>
      <c r="K147" s="207" t="s">
        <v>128</v>
      </c>
      <c r="L147" s="40"/>
      <c r="M147" s="212" t="s">
        <v>1</v>
      </c>
      <c r="N147" s="213" t="s">
        <v>40</v>
      </c>
      <c r="O147" s="87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4">
        <f>S147*H147</f>
        <v>0</v>
      </c>
      <c r="U147" s="215" t="s">
        <v>1</v>
      </c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6" t="s">
        <v>163</v>
      </c>
      <c r="AT147" s="216" t="s">
        <v>124</v>
      </c>
      <c r="AU147" s="216" t="s">
        <v>82</v>
      </c>
      <c r="AY147" s="13" t="s">
        <v>123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3" t="s">
        <v>82</v>
      </c>
      <c r="BK147" s="217">
        <f>ROUND(I147*H147,2)</f>
        <v>0</v>
      </c>
      <c r="BL147" s="13" t="s">
        <v>163</v>
      </c>
      <c r="BM147" s="216" t="s">
        <v>199</v>
      </c>
    </row>
    <row r="148" s="2" customFormat="1">
      <c r="A148" s="34"/>
      <c r="B148" s="35"/>
      <c r="C148" s="36"/>
      <c r="D148" s="218" t="s">
        <v>130</v>
      </c>
      <c r="E148" s="36"/>
      <c r="F148" s="219" t="s">
        <v>200</v>
      </c>
      <c r="G148" s="36"/>
      <c r="H148" s="36"/>
      <c r="I148" s="220"/>
      <c r="J148" s="36"/>
      <c r="K148" s="36"/>
      <c r="L148" s="40"/>
      <c r="M148" s="221"/>
      <c r="N148" s="222"/>
      <c r="O148" s="87"/>
      <c r="P148" s="87"/>
      <c r="Q148" s="87"/>
      <c r="R148" s="87"/>
      <c r="S148" s="87"/>
      <c r="T148" s="87"/>
      <c r="U148" s="88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3" t="s">
        <v>130</v>
      </c>
      <c r="AU148" s="13" t="s">
        <v>82</v>
      </c>
    </row>
    <row r="149" s="2" customFormat="1" ht="24.15" customHeight="1">
      <c r="A149" s="34"/>
      <c r="B149" s="35"/>
      <c r="C149" s="223" t="s">
        <v>201</v>
      </c>
      <c r="D149" s="223" t="s">
        <v>146</v>
      </c>
      <c r="E149" s="224" t="s">
        <v>202</v>
      </c>
      <c r="F149" s="225" t="s">
        <v>203</v>
      </c>
      <c r="G149" s="226" t="s">
        <v>204</v>
      </c>
      <c r="H149" s="227">
        <v>2</v>
      </c>
      <c r="I149" s="228"/>
      <c r="J149" s="229">
        <f>ROUND(I149*H149,2)</f>
        <v>0</v>
      </c>
      <c r="K149" s="225" t="s">
        <v>1</v>
      </c>
      <c r="L149" s="230"/>
      <c r="M149" s="231" t="s">
        <v>1</v>
      </c>
      <c r="N149" s="232" t="s">
        <v>40</v>
      </c>
      <c r="O149" s="87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4">
        <f>S149*H149</f>
        <v>0</v>
      </c>
      <c r="U149" s="215" t="s">
        <v>1</v>
      </c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6" t="s">
        <v>149</v>
      </c>
      <c r="AT149" s="216" t="s">
        <v>146</v>
      </c>
      <c r="AU149" s="216" t="s">
        <v>82</v>
      </c>
      <c r="AY149" s="13" t="s">
        <v>123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3" t="s">
        <v>82</v>
      </c>
      <c r="BK149" s="217">
        <f>ROUND(I149*H149,2)</f>
        <v>0</v>
      </c>
      <c r="BL149" s="13" t="s">
        <v>139</v>
      </c>
      <c r="BM149" s="216" t="s">
        <v>205</v>
      </c>
    </row>
    <row r="150" s="2" customFormat="1" ht="24.15" customHeight="1">
      <c r="A150" s="34"/>
      <c r="B150" s="35"/>
      <c r="C150" s="205" t="s">
        <v>206</v>
      </c>
      <c r="D150" s="205" t="s">
        <v>124</v>
      </c>
      <c r="E150" s="206" t="s">
        <v>207</v>
      </c>
      <c r="F150" s="207" t="s">
        <v>208</v>
      </c>
      <c r="G150" s="208" t="s">
        <v>127</v>
      </c>
      <c r="H150" s="209">
        <v>2</v>
      </c>
      <c r="I150" s="210"/>
      <c r="J150" s="211">
        <f>ROUND(I150*H150,2)</f>
        <v>0</v>
      </c>
      <c r="K150" s="207" t="s">
        <v>128</v>
      </c>
      <c r="L150" s="40"/>
      <c r="M150" s="212" t="s">
        <v>1</v>
      </c>
      <c r="N150" s="213" t="s">
        <v>40</v>
      </c>
      <c r="O150" s="87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4">
        <f>S150*H150</f>
        <v>0</v>
      </c>
      <c r="U150" s="215" t="s">
        <v>1</v>
      </c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6" t="s">
        <v>209</v>
      </c>
      <c r="AT150" s="216" t="s">
        <v>124</v>
      </c>
      <c r="AU150" s="216" t="s">
        <v>82</v>
      </c>
      <c r="AY150" s="13" t="s">
        <v>123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3" t="s">
        <v>82</v>
      </c>
      <c r="BK150" s="217">
        <f>ROUND(I150*H150,2)</f>
        <v>0</v>
      </c>
      <c r="BL150" s="13" t="s">
        <v>209</v>
      </c>
      <c r="BM150" s="216" t="s">
        <v>210</v>
      </c>
    </row>
    <row r="151" s="2" customFormat="1">
      <c r="A151" s="34"/>
      <c r="B151" s="35"/>
      <c r="C151" s="36"/>
      <c r="D151" s="218" t="s">
        <v>130</v>
      </c>
      <c r="E151" s="36"/>
      <c r="F151" s="219" t="s">
        <v>211</v>
      </c>
      <c r="G151" s="36"/>
      <c r="H151" s="36"/>
      <c r="I151" s="220"/>
      <c r="J151" s="36"/>
      <c r="K151" s="36"/>
      <c r="L151" s="40"/>
      <c r="M151" s="221"/>
      <c r="N151" s="222"/>
      <c r="O151" s="87"/>
      <c r="P151" s="87"/>
      <c r="Q151" s="87"/>
      <c r="R151" s="87"/>
      <c r="S151" s="87"/>
      <c r="T151" s="87"/>
      <c r="U151" s="88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3" t="s">
        <v>130</v>
      </c>
      <c r="AU151" s="13" t="s">
        <v>82</v>
      </c>
    </row>
    <row r="152" s="2" customFormat="1" ht="24.15" customHeight="1">
      <c r="A152" s="34"/>
      <c r="B152" s="35"/>
      <c r="C152" s="223" t="s">
        <v>212</v>
      </c>
      <c r="D152" s="223" t="s">
        <v>146</v>
      </c>
      <c r="E152" s="224" t="s">
        <v>213</v>
      </c>
      <c r="F152" s="225" t="s">
        <v>214</v>
      </c>
      <c r="G152" s="226" t="s">
        <v>204</v>
      </c>
      <c r="H152" s="227">
        <v>2</v>
      </c>
      <c r="I152" s="228"/>
      <c r="J152" s="229">
        <f>ROUND(I152*H152,2)</f>
        <v>0</v>
      </c>
      <c r="K152" s="225" t="s">
        <v>1</v>
      </c>
      <c r="L152" s="230"/>
      <c r="M152" s="231" t="s">
        <v>1</v>
      </c>
      <c r="N152" s="232" t="s">
        <v>40</v>
      </c>
      <c r="O152" s="87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4">
        <f>S152*H152</f>
        <v>0</v>
      </c>
      <c r="U152" s="215" t="s">
        <v>1</v>
      </c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6" t="s">
        <v>209</v>
      </c>
      <c r="AT152" s="216" t="s">
        <v>146</v>
      </c>
      <c r="AU152" s="216" t="s">
        <v>82</v>
      </c>
      <c r="AY152" s="13" t="s">
        <v>123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3" t="s">
        <v>82</v>
      </c>
      <c r="BK152" s="217">
        <f>ROUND(I152*H152,2)</f>
        <v>0</v>
      </c>
      <c r="BL152" s="13" t="s">
        <v>209</v>
      </c>
      <c r="BM152" s="216" t="s">
        <v>215</v>
      </c>
    </row>
    <row r="153" s="2" customFormat="1" ht="24.15" customHeight="1">
      <c r="A153" s="34"/>
      <c r="B153" s="35"/>
      <c r="C153" s="205" t="s">
        <v>216</v>
      </c>
      <c r="D153" s="205" t="s">
        <v>124</v>
      </c>
      <c r="E153" s="206" t="s">
        <v>217</v>
      </c>
      <c r="F153" s="207" t="s">
        <v>218</v>
      </c>
      <c r="G153" s="208" t="s">
        <v>127</v>
      </c>
      <c r="H153" s="209">
        <v>1</v>
      </c>
      <c r="I153" s="210"/>
      <c r="J153" s="211">
        <f>ROUND(I153*H153,2)</f>
        <v>0</v>
      </c>
      <c r="K153" s="207" t="s">
        <v>128</v>
      </c>
      <c r="L153" s="40"/>
      <c r="M153" s="212" t="s">
        <v>1</v>
      </c>
      <c r="N153" s="213" t="s">
        <v>40</v>
      </c>
      <c r="O153" s="87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4">
        <f>S153*H153</f>
        <v>0</v>
      </c>
      <c r="U153" s="215" t="s">
        <v>1</v>
      </c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6" t="s">
        <v>139</v>
      </c>
      <c r="AT153" s="216" t="s">
        <v>124</v>
      </c>
      <c r="AU153" s="216" t="s">
        <v>82</v>
      </c>
      <c r="AY153" s="13" t="s">
        <v>123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3" t="s">
        <v>82</v>
      </c>
      <c r="BK153" s="217">
        <f>ROUND(I153*H153,2)</f>
        <v>0</v>
      </c>
      <c r="BL153" s="13" t="s">
        <v>139</v>
      </c>
      <c r="BM153" s="216" t="s">
        <v>219</v>
      </c>
    </row>
    <row r="154" s="2" customFormat="1">
      <c r="A154" s="34"/>
      <c r="B154" s="35"/>
      <c r="C154" s="36"/>
      <c r="D154" s="218" t="s">
        <v>130</v>
      </c>
      <c r="E154" s="36"/>
      <c r="F154" s="219" t="s">
        <v>220</v>
      </c>
      <c r="G154" s="36"/>
      <c r="H154" s="36"/>
      <c r="I154" s="220"/>
      <c r="J154" s="36"/>
      <c r="K154" s="36"/>
      <c r="L154" s="40"/>
      <c r="M154" s="221"/>
      <c r="N154" s="222"/>
      <c r="O154" s="87"/>
      <c r="P154" s="87"/>
      <c r="Q154" s="87"/>
      <c r="R154" s="87"/>
      <c r="S154" s="87"/>
      <c r="T154" s="87"/>
      <c r="U154" s="88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3" t="s">
        <v>130</v>
      </c>
      <c r="AU154" s="13" t="s">
        <v>82</v>
      </c>
    </row>
    <row r="155" s="2" customFormat="1" ht="24.15" customHeight="1">
      <c r="A155" s="34"/>
      <c r="B155" s="35"/>
      <c r="C155" s="223" t="s">
        <v>221</v>
      </c>
      <c r="D155" s="223" t="s">
        <v>146</v>
      </c>
      <c r="E155" s="224" t="s">
        <v>222</v>
      </c>
      <c r="F155" s="225" t="s">
        <v>223</v>
      </c>
      <c r="G155" s="226" t="s">
        <v>224</v>
      </c>
      <c r="H155" s="227">
        <v>1</v>
      </c>
      <c r="I155" s="228"/>
      <c r="J155" s="229">
        <f>ROUND(I155*H155,2)</f>
        <v>0</v>
      </c>
      <c r="K155" s="225" t="s">
        <v>1</v>
      </c>
      <c r="L155" s="230"/>
      <c r="M155" s="231" t="s">
        <v>1</v>
      </c>
      <c r="N155" s="232" t="s">
        <v>40</v>
      </c>
      <c r="O155" s="87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4">
        <f>S155*H155</f>
        <v>0</v>
      </c>
      <c r="U155" s="215" t="s">
        <v>1</v>
      </c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6" t="s">
        <v>149</v>
      </c>
      <c r="AT155" s="216" t="s">
        <v>146</v>
      </c>
      <c r="AU155" s="216" t="s">
        <v>82</v>
      </c>
      <c r="AY155" s="13" t="s">
        <v>123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3" t="s">
        <v>82</v>
      </c>
      <c r="BK155" s="217">
        <f>ROUND(I155*H155,2)</f>
        <v>0</v>
      </c>
      <c r="BL155" s="13" t="s">
        <v>139</v>
      </c>
      <c r="BM155" s="216" t="s">
        <v>225</v>
      </c>
    </row>
    <row r="156" s="2" customFormat="1" ht="24.15" customHeight="1">
      <c r="A156" s="34"/>
      <c r="B156" s="35"/>
      <c r="C156" s="205" t="s">
        <v>226</v>
      </c>
      <c r="D156" s="205" t="s">
        <v>124</v>
      </c>
      <c r="E156" s="206" t="s">
        <v>227</v>
      </c>
      <c r="F156" s="207" t="s">
        <v>228</v>
      </c>
      <c r="G156" s="208" t="s">
        <v>127</v>
      </c>
      <c r="H156" s="209">
        <v>1</v>
      </c>
      <c r="I156" s="210"/>
      <c r="J156" s="211">
        <f>ROUND(I156*H156,2)</f>
        <v>0</v>
      </c>
      <c r="K156" s="207" t="s">
        <v>128</v>
      </c>
      <c r="L156" s="40"/>
      <c r="M156" s="212" t="s">
        <v>1</v>
      </c>
      <c r="N156" s="213" t="s">
        <v>40</v>
      </c>
      <c r="O156" s="87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4">
        <f>S156*H156</f>
        <v>0</v>
      </c>
      <c r="U156" s="215" t="s">
        <v>1</v>
      </c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6" t="s">
        <v>163</v>
      </c>
      <c r="AT156" s="216" t="s">
        <v>124</v>
      </c>
      <c r="AU156" s="216" t="s">
        <v>82</v>
      </c>
      <c r="AY156" s="13" t="s">
        <v>123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3" t="s">
        <v>82</v>
      </c>
      <c r="BK156" s="217">
        <f>ROUND(I156*H156,2)</f>
        <v>0</v>
      </c>
      <c r="BL156" s="13" t="s">
        <v>163</v>
      </c>
      <c r="BM156" s="216" t="s">
        <v>229</v>
      </c>
    </row>
    <row r="157" s="2" customFormat="1">
      <c r="A157" s="34"/>
      <c r="B157" s="35"/>
      <c r="C157" s="36"/>
      <c r="D157" s="218" t="s">
        <v>130</v>
      </c>
      <c r="E157" s="36"/>
      <c r="F157" s="219" t="s">
        <v>230</v>
      </c>
      <c r="G157" s="36"/>
      <c r="H157" s="36"/>
      <c r="I157" s="220"/>
      <c r="J157" s="36"/>
      <c r="K157" s="36"/>
      <c r="L157" s="40"/>
      <c r="M157" s="221"/>
      <c r="N157" s="222"/>
      <c r="O157" s="87"/>
      <c r="P157" s="87"/>
      <c r="Q157" s="87"/>
      <c r="R157" s="87"/>
      <c r="S157" s="87"/>
      <c r="T157" s="87"/>
      <c r="U157" s="88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3" t="s">
        <v>130</v>
      </c>
      <c r="AU157" s="13" t="s">
        <v>82</v>
      </c>
    </row>
    <row r="158" s="2" customFormat="1" ht="21.75" customHeight="1">
      <c r="A158" s="34"/>
      <c r="B158" s="35"/>
      <c r="C158" s="223" t="s">
        <v>7</v>
      </c>
      <c r="D158" s="223" t="s">
        <v>146</v>
      </c>
      <c r="E158" s="224" t="s">
        <v>231</v>
      </c>
      <c r="F158" s="225" t="s">
        <v>232</v>
      </c>
      <c r="G158" s="226" t="s">
        <v>204</v>
      </c>
      <c r="H158" s="227">
        <v>1</v>
      </c>
      <c r="I158" s="228"/>
      <c r="J158" s="229">
        <f>ROUND(I158*H158,2)</f>
        <v>0</v>
      </c>
      <c r="K158" s="225" t="s">
        <v>1</v>
      </c>
      <c r="L158" s="230"/>
      <c r="M158" s="231" t="s">
        <v>1</v>
      </c>
      <c r="N158" s="232" t="s">
        <v>40</v>
      </c>
      <c r="O158" s="87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4">
        <f>S158*H158</f>
        <v>0</v>
      </c>
      <c r="U158" s="215" t="s">
        <v>1</v>
      </c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16" t="s">
        <v>169</v>
      </c>
      <c r="AT158" s="216" t="s">
        <v>146</v>
      </c>
      <c r="AU158" s="216" t="s">
        <v>82</v>
      </c>
      <c r="AY158" s="13" t="s">
        <v>123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3" t="s">
        <v>82</v>
      </c>
      <c r="BK158" s="217">
        <f>ROUND(I158*H158,2)</f>
        <v>0</v>
      </c>
      <c r="BL158" s="13" t="s">
        <v>163</v>
      </c>
      <c r="BM158" s="216" t="s">
        <v>233</v>
      </c>
    </row>
    <row r="159" s="2" customFormat="1" ht="24.15" customHeight="1">
      <c r="A159" s="34"/>
      <c r="B159" s="35"/>
      <c r="C159" s="205" t="s">
        <v>234</v>
      </c>
      <c r="D159" s="205" t="s">
        <v>124</v>
      </c>
      <c r="E159" s="206" t="s">
        <v>235</v>
      </c>
      <c r="F159" s="207" t="s">
        <v>236</v>
      </c>
      <c r="G159" s="208" t="s">
        <v>127</v>
      </c>
      <c r="H159" s="209">
        <v>2</v>
      </c>
      <c r="I159" s="210"/>
      <c r="J159" s="211">
        <f>ROUND(I159*H159,2)</f>
        <v>0</v>
      </c>
      <c r="K159" s="207" t="s">
        <v>128</v>
      </c>
      <c r="L159" s="40"/>
      <c r="M159" s="212" t="s">
        <v>1</v>
      </c>
      <c r="N159" s="213" t="s">
        <v>40</v>
      </c>
      <c r="O159" s="87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4">
        <f>S159*H159</f>
        <v>0</v>
      </c>
      <c r="U159" s="215" t="s">
        <v>1</v>
      </c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6" t="s">
        <v>163</v>
      </c>
      <c r="AT159" s="216" t="s">
        <v>124</v>
      </c>
      <c r="AU159" s="216" t="s">
        <v>82</v>
      </c>
      <c r="AY159" s="13" t="s">
        <v>123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3" t="s">
        <v>82</v>
      </c>
      <c r="BK159" s="217">
        <f>ROUND(I159*H159,2)</f>
        <v>0</v>
      </c>
      <c r="BL159" s="13" t="s">
        <v>163</v>
      </c>
      <c r="BM159" s="216" t="s">
        <v>237</v>
      </c>
    </row>
    <row r="160" s="2" customFormat="1">
      <c r="A160" s="34"/>
      <c r="B160" s="35"/>
      <c r="C160" s="36"/>
      <c r="D160" s="218" t="s">
        <v>130</v>
      </c>
      <c r="E160" s="36"/>
      <c r="F160" s="219" t="s">
        <v>238</v>
      </c>
      <c r="G160" s="36"/>
      <c r="H160" s="36"/>
      <c r="I160" s="220"/>
      <c r="J160" s="36"/>
      <c r="K160" s="36"/>
      <c r="L160" s="40"/>
      <c r="M160" s="221"/>
      <c r="N160" s="222"/>
      <c r="O160" s="87"/>
      <c r="P160" s="87"/>
      <c r="Q160" s="87"/>
      <c r="R160" s="87"/>
      <c r="S160" s="87"/>
      <c r="T160" s="87"/>
      <c r="U160" s="88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3" t="s">
        <v>130</v>
      </c>
      <c r="AU160" s="13" t="s">
        <v>82</v>
      </c>
    </row>
    <row r="161" s="2" customFormat="1" ht="24.15" customHeight="1">
      <c r="A161" s="34"/>
      <c r="B161" s="35"/>
      <c r="C161" s="223" t="s">
        <v>239</v>
      </c>
      <c r="D161" s="223" t="s">
        <v>146</v>
      </c>
      <c r="E161" s="224" t="s">
        <v>240</v>
      </c>
      <c r="F161" s="225" t="s">
        <v>241</v>
      </c>
      <c r="G161" s="226" t="s">
        <v>204</v>
      </c>
      <c r="H161" s="227">
        <v>2</v>
      </c>
      <c r="I161" s="228"/>
      <c r="J161" s="229">
        <f>ROUND(I161*H161,2)</f>
        <v>0</v>
      </c>
      <c r="K161" s="225" t="s">
        <v>1</v>
      </c>
      <c r="L161" s="230"/>
      <c r="M161" s="231" t="s">
        <v>1</v>
      </c>
      <c r="N161" s="232" t="s">
        <v>40</v>
      </c>
      <c r="O161" s="87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4">
        <f>S161*H161</f>
        <v>0</v>
      </c>
      <c r="U161" s="215" t="s">
        <v>1</v>
      </c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6" t="s">
        <v>169</v>
      </c>
      <c r="AT161" s="216" t="s">
        <v>146</v>
      </c>
      <c r="AU161" s="216" t="s">
        <v>82</v>
      </c>
      <c r="AY161" s="13" t="s">
        <v>123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3" t="s">
        <v>82</v>
      </c>
      <c r="BK161" s="217">
        <f>ROUND(I161*H161,2)</f>
        <v>0</v>
      </c>
      <c r="BL161" s="13" t="s">
        <v>163</v>
      </c>
      <c r="BM161" s="216" t="s">
        <v>242</v>
      </c>
    </row>
    <row r="162" s="2" customFormat="1" ht="16.5" customHeight="1">
      <c r="A162" s="34"/>
      <c r="B162" s="35"/>
      <c r="C162" s="223" t="s">
        <v>243</v>
      </c>
      <c r="D162" s="223" t="s">
        <v>146</v>
      </c>
      <c r="E162" s="224" t="s">
        <v>244</v>
      </c>
      <c r="F162" s="225" t="s">
        <v>245</v>
      </c>
      <c r="G162" s="226" t="s">
        <v>224</v>
      </c>
      <c r="H162" s="227">
        <v>2</v>
      </c>
      <c r="I162" s="228"/>
      <c r="J162" s="229">
        <f>ROUND(I162*H162,2)</f>
        <v>0</v>
      </c>
      <c r="K162" s="225" t="s">
        <v>1</v>
      </c>
      <c r="L162" s="230"/>
      <c r="M162" s="231" t="s">
        <v>1</v>
      </c>
      <c r="N162" s="232" t="s">
        <v>40</v>
      </c>
      <c r="O162" s="87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4">
        <f>S162*H162</f>
        <v>0</v>
      </c>
      <c r="U162" s="215" t="s">
        <v>1</v>
      </c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6" t="s">
        <v>169</v>
      </c>
      <c r="AT162" s="216" t="s">
        <v>146</v>
      </c>
      <c r="AU162" s="216" t="s">
        <v>82</v>
      </c>
      <c r="AY162" s="13" t="s">
        <v>123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3" t="s">
        <v>82</v>
      </c>
      <c r="BK162" s="217">
        <f>ROUND(I162*H162,2)</f>
        <v>0</v>
      </c>
      <c r="BL162" s="13" t="s">
        <v>163</v>
      </c>
      <c r="BM162" s="216" t="s">
        <v>246</v>
      </c>
    </row>
    <row r="163" s="2" customFormat="1" ht="24.15" customHeight="1">
      <c r="A163" s="34"/>
      <c r="B163" s="35"/>
      <c r="C163" s="205" t="s">
        <v>247</v>
      </c>
      <c r="D163" s="205" t="s">
        <v>124</v>
      </c>
      <c r="E163" s="206" t="s">
        <v>248</v>
      </c>
      <c r="F163" s="207" t="s">
        <v>249</v>
      </c>
      <c r="G163" s="208" t="s">
        <v>127</v>
      </c>
      <c r="H163" s="209">
        <v>21</v>
      </c>
      <c r="I163" s="210"/>
      <c r="J163" s="211">
        <f>ROUND(I163*H163,2)</f>
        <v>0</v>
      </c>
      <c r="K163" s="207" t="s">
        <v>128</v>
      </c>
      <c r="L163" s="40"/>
      <c r="M163" s="212" t="s">
        <v>1</v>
      </c>
      <c r="N163" s="213" t="s">
        <v>40</v>
      </c>
      <c r="O163" s="87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4">
        <f>S163*H163</f>
        <v>0</v>
      </c>
      <c r="U163" s="215" t="s">
        <v>1</v>
      </c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6" t="s">
        <v>163</v>
      </c>
      <c r="AT163" s="216" t="s">
        <v>124</v>
      </c>
      <c r="AU163" s="216" t="s">
        <v>82</v>
      </c>
      <c r="AY163" s="13" t="s">
        <v>123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3" t="s">
        <v>82</v>
      </c>
      <c r="BK163" s="217">
        <f>ROUND(I163*H163,2)</f>
        <v>0</v>
      </c>
      <c r="BL163" s="13" t="s">
        <v>163</v>
      </c>
      <c r="BM163" s="216" t="s">
        <v>250</v>
      </c>
    </row>
    <row r="164" s="2" customFormat="1">
      <c r="A164" s="34"/>
      <c r="B164" s="35"/>
      <c r="C164" s="36"/>
      <c r="D164" s="218" t="s">
        <v>130</v>
      </c>
      <c r="E164" s="36"/>
      <c r="F164" s="219" t="s">
        <v>251</v>
      </c>
      <c r="G164" s="36"/>
      <c r="H164" s="36"/>
      <c r="I164" s="220"/>
      <c r="J164" s="36"/>
      <c r="K164" s="36"/>
      <c r="L164" s="40"/>
      <c r="M164" s="221"/>
      <c r="N164" s="222"/>
      <c r="O164" s="87"/>
      <c r="P164" s="87"/>
      <c r="Q164" s="87"/>
      <c r="R164" s="87"/>
      <c r="S164" s="87"/>
      <c r="T164" s="87"/>
      <c r="U164" s="88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3" t="s">
        <v>130</v>
      </c>
      <c r="AU164" s="13" t="s">
        <v>82</v>
      </c>
    </row>
    <row r="165" s="2" customFormat="1" ht="16.5" customHeight="1">
      <c r="A165" s="34"/>
      <c r="B165" s="35"/>
      <c r="C165" s="223" t="s">
        <v>252</v>
      </c>
      <c r="D165" s="223" t="s">
        <v>146</v>
      </c>
      <c r="E165" s="224" t="s">
        <v>253</v>
      </c>
      <c r="F165" s="225" t="s">
        <v>254</v>
      </c>
      <c r="G165" s="226" t="s">
        <v>204</v>
      </c>
      <c r="H165" s="227">
        <v>21</v>
      </c>
      <c r="I165" s="228"/>
      <c r="J165" s="229">
        <f>ROUND(I165*H165,2)</f>
        <v>0</v>
      </c>
      <c r="K165" s="225" t="s">
        <v>1</v>
      </c>
      <c r="L165" s="230"/>
      <c r="M165" s="231" t="s">
        <v>1</v>
      </c>
      <c r="N165" s="232" t="s">
        <v>40</v>
      </c>
      <c r="O165" s="87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4">
        <f>S165*H165</f>
        <v>0</v>
      </c>
      <c r="U165" s="215" t="s">
        <v>1</v>
      </c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6" t="s">
        <v>169</v>
      </c>
      <c r="AT165" s="216" t="s">
        <v>146</v>
      </c>
      <c r="AU165" s="216" t="s">
        <v>82</v>
      </c>
      <c r="AY165" s="13" t="s">
        <v>123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3" t="s">
        <v>82</v>
      </c>
      <c r="BK165" s="217">
        <f>ROUND(I165*H165,2)</f>
        <v>0</v>
      </c>
      <c r="BL165" s="13" t="s">
        <v>163</v>
      </c>
      <c r="BM165" s="216" t="s">
        <v>255</v>
      </c>
    </row>
    <row r="166" s="2" customFormat="1" ht="33" customHeight="1">
      <c r="A166" s="34"/>
      <c r="B166" s="35"/>
      <c r="C166" s="205" t="s">
        <v>256</v>
      </c>
      <c r="D166" s="205" t="s">
        <v>124</v>
      </c>
      <c r="E166" s="206" t="s">
        <v>257</v>
      </c>
      <c r="F166" s="207" t="s">
        <v>258</v>
      </c>
      <c r="G166" s="208" t="s">
        <v>127</v>
      </c>
      <c r="H166" s="209">
        <v>3</v>
      </c>
      <c r="I166" s="210"/>
      <c r="J166" s="211">
        <f>ROUND(I166*H166,2)</f>
        <v>0</v>
      </c>
      <c r="K166" s="207" t="s">
        <v>128</v>
      </c>
      <c r="L166" s="40"/>
      <c r="M166" s="212" t="s">
        <v>1</v>
      </c>
      <c r="N166" s="213" t="s">
        <v>40</v>
      </c>
      <c r="O166" s="87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4">
        <f>S166*H166</f>
        <v>0</v>
      </c>
      <c r="U166" s="215" t="s">
        <v>1</v>
      </c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16" t="s">
        <v>139</v>
      </c>
      <c r="AT166" s="216" t="s">
        <v>124</v>
      </c>
      <c r="AU166" s="216" t="s">
        <v>82</v>
      </c>
      <c r="AY166" s="13" t="s">
        <v>123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3" t="s">
        <v>82</v>
      </c>
      <c r="BK166" s="217">
        <f>ROUND(I166*H166,2)</f>
        <v>0</v>
      </c>
      <c r="BL166" s="13" t="s">
        <v>139</v>
      </c>
      <c r="BM166" s="216" t="s">
        <v>259</v>
      </c>
    </row>
    <row r="167" s="2" customFormat="1">
      <c r="A167" s="34"/>
      <c r="B167" s="35"/>
      <c r="C167" s="36"/>
      <c r="D167" s="218" t="s">
        <v>130</v>
      </c>
      <c r="E167" s="36"/>
      <c r="F167" s="219" t="s">
        <v>260</v>
      </c>
      <c r="G167" s="36"/>
      <c r="H167" s="36"/>
      <c r="I167" s="220"/>
      <c r="J167" s="36"/>
      <c r="K167" s="36"/>
      <c r="L167" s="40"/>
      <c r="M167" s="221"/>
      <c r="N167" s="222"/>
      <c r="O167" s="87"/>
      <c r="P167" s="87"/>
      <c r="Q167" s="87"/>
      <c r="R167" s="87"/>
      <c r="S167" s="87"/>
      <c r="T167" s="87"/>
      <c r="U167" s="88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3" t="s">
        <v>130</v>
      </c>
      <c r="AU167" s="13" t="s">
        <v>82</v>
      </c>
    </row>
    <row r="168" s="2" customFormat="1" ht="24.15" customHeight="1">
      <c r="A168" s="34"/>
      <c r="B168" s="35"/>
      <c r="C168" s="223" t="s">
        <v>261</v>
      </c>
      <c r="D168" s="223" t="s">
        <v>146</v>
      </c>
      <c r="E168" s="224" t="s">
        <v>262</v>
      </c>
      <c r="F168" s="225" t="s">
        <v>263</v>
      </c>
      <c r="G168" s="226" t="s">
        <v>127</v>
      </c>
      <c r="H168" s="227">
        <v>3</v>
      </c>
      <c r="I168" s="228"/>
      <c r="J168" s="229">
        <f>ROUND(I168*H168,2)</f>
        <v>0</v>
      </c>
      <c r="K168" s="225" t="s">
        <v>264</v>
      </c>
      <c r="L168" s="230"/>
      <c r="M168" s="231" t="s">
        <v>1</v>
      </c>
      <c r="N168" s="232" t="s">
        <v>40</v>
      </c>
      <c r="O168" s="87"/>
      <c r="P168" s="214">
        <f>O168*H168</f>
        <v>0</v>
      </c>
      <c r="Q168" s="214">
        <v>8.0000000000000007E-05</v>
      </c>
      <c r="R168" s="214">
        <f>Q168*H168</f>
        <v>0.00024000000000000003</v>
      </c>
      <c r="S168" s="214">
        <v>0</v>
      </c>
      <c r="T168" s="214">
        <f>S168*H168</f>
        <v>0</v>
      </c>
      <c r="U168" s="215" t="s">
        <v>1</v>
      </c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16" t="s">
        <v>149</v>
      </c>
      <c r="AT168" s="216" t="s">
        <v>146</v>
      </c>
      <c r="AU168" s="216" t="s">
        <v>82</v>
      </c>
      <c r="AY168" s="13" t="s">
        <v>123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3" t="s">
        <v>82</v>
      </c>
      <c r="BK168" s="217">
        <f>ROUND(I168*H168,2)</f>
        <v>0</v>
      </c>
      <c r="BL168" s="13" t="s">
        <v>139</v>
      </c>
      <c r="BM168" s="216" t="s">
        <v>265</v>
      </c>
    </row>
    <row r="169" s="2" customFormat="1" ht="21.75" customHeight="1">
      <c r="A169" s="34"/>
      <c r="B169" s="35"/>
      <c r="C169" s="223" t="s">
        <v>266</v>
      </c>
      <c r="D169" s="223" t="s">
        <v>146</v>
      </c>
      <c r="E169" s="224" t="s">
        <v>267</v>
      </c>
      <c r="F169" s="225" t="s">
        <v>268</v>
      </c>
      <c r="G169" s="226" t="s">
        <v>127</v>
      </c>
      <c r="H169" s="227">
        <v>3</v>
      </c>
      <c r="I169" s="228"/>
      <c r="J169" s="229">
        <f>ROUND(I169*H169,2)</f>
        <v>0</v>
      </c>
      <c r="K169" s="225" t="s">
        <v>264</v>
      </c>
      <c r="L169" s="230"/>
      <c r="M169" s="231" t="s">
        <v>1</v>
      </c>
      <c r="N169" s="232" t="s">
        <v>40</v>
      </c>
      <c r="O169" s="87"/>
      <c r="P169" s="214">
        <f>O169*H169</f>
        <v>0</v>
      </c>
      <c r="Q169" s="214">
        <v>2.0000000000000002E-05</v>
      </c>
      <c r="R169" s="214">
        <f>Q169*H169</f>
        <v>6.0000000000000008E-05</v>
      </c>
      <c r="S169" s="214">
        <v>0</v>
      </c>
      <c r="T169" s="214">
        <f>S169*H169</f>
        <v>0</v>
      </c>
      <c r="U169" s="215" t="s">
        <v>1</v>
      </c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16" t="s">
        <v>149</v>
      </c>
      <c r="AT169" s="216" t="s">
        <v>146</v>
      </c>
      <c r="AU169" s="216" t="s">
        <v>82</v>
      </c>
      <c r="AY169" s="13" t="s">
        <v>123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3" t="s">
        <v>82</v>
      </c>
      <c r="BK169" s="217">
        <f>ROUND(I169*H169,2)</f>
        <v>0</v>
      </c>
      <c r="BL169" s="13" t="s">
        <v>139</v>
      </c>
      <c r="BM169" s="216" t="s">
        <v>269</v>
      </c>
    </row>
    <row r="170" s="2" customFormat="1" ht="21.75" customHeight="1">
      <c r="A170" s="34"/>
      <c r="B170" s="35"/>
      <c r="C170" s="205" t="s">
        <v>270</v>
      </c>
      <c r="D170" s="205" t="s">
        <v>124</v>
      </c>
      <c r="E170" s="206" t="s">
        <v>271</v>
      </c>
      <c r="F170" s="207" t="s">
        <v>272</v>
      </c>
      <c r="G170" s="208" t="s">
        <v>127</v>
      </c>
      <c r="H170" s="209">
        <v>1</v>
      </c>
      <c r="I170" s="210"/>
      <c r="J170" s="211">
        <f>ROUND(I170*H170,2)</f>
        <v>0</v>
      </c>
      <c r="K170" s="207" t="s">
        <v>128</v>
      </c>
      <c r="L170" s="40"/>
      <c r="M170" s="212" t="s">
        <v>1</v>
      </c>
      <c r="N170" s="213" t="s">
        <v>40</v>
      </c>
      <c r="O170" s="87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4">
        <f>S170*H170</f>
        <v>0</v>
      </c>
      <c r="U170" s="215" t="s">
        <v>1</v>
      </c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16" t="s">
        <v>209</v>
      </c>
      <c r="AT170" s="216" t="s">
        <v>124</v>
      </c>
      <c r="AU170" s="216" t="s">
        <v>82</v>
      </c>
      <c r="AY170" s="13" t="s">
        <v>123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3" t="s">
        <v>82</v>
      </c>
      <c r="BK170" s="217">
        <f>ROUND(I170*H170,2)</f>
        <v>0</v>
      </c>
      <c r="BL170" s="13" t="s">
        <v>209</v>
      </c>
      <c r="BM170" s="216" t="s">
        <v>273</v>
      </c>
    </row>
    <row r="171" s="2" customFormat="1">
      <c r="A171" s="34"/>
      <c r="B171" s="35"/>
      <c r="C171" s="36"/>
      <c r="D171" s="218" t="s">
        <v>130</v>
      </c>
      <c r="E171" s="36"/>
      <c r="F171" s="219" t="s">
        <v>274</v>
      </c>
      <c r="G171" s="36"/>
      <c r="H171" s="36"/>
      <c r="I171" s="220"/>
      <c r="J171" s="36"/>
      <c r="K171" s="36"/>
      <c r="L171" s="40"/>
      <c r="M171" s="221"/>
      <c r="N171" s="222"/>
      <c r="O171" s="87"/>
      <c r="P171" s="87"/>
      <c r="Q171" s="87"/>
      <c r="R171" s="87"/>
      <c r="S171" s="87"/>
      <c r="T171" s="87"/>
      <c r="U171" s="88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3" t="s">
        <v>130</v>
      </c>
      <c r="AU171" s="13" t="s">
        <v>82</v>
      </c>
    </row>
    <row r="172" s="2" customFormat="1" ht="24.15" customHeight="1">
      <c r="A172" s="34"/>
      <c r="B172" s="35"/>
      <c r="C172" s="223" t="s">
        <v>275</v>
      </c>
      <c r="D172" s="223" t="s">
        <v>146</v>
      </c>
      <c r="E172" s="224" t="s">
        <v>276</v>
      </c>
      <c r="F172" s="225" t="s">
        <v>277</v>
      </c>
      <c r="G172" s="226" t="s">
        <v>204</v>
      </c>
      <c r="H172" s="227">
        <v>1</v>
      </c>
      <c r="I172" s="228"/>
      <c r="J172" s="229">
        <f>ROUND(I172*H172,2)</f>
        <v>0</v>
      </c>
      <c r="K172" s="225" t="s">
        <v>1</v>
      </c>
      <c r="L172" s="230"/>
      <c r="M172" s="231" t="s">
        <v>1</v>
      </c>
      <c r="N172" s="232" t="s">
        <v>40</v>
      </c>
      <c r="O172" s="87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4">
        <f>S172*H172</f>
        <v>0</v>
      </c>
      <c r="U172" s="215" t="s">
        <v>1</v>
      </c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16" t="s">
        <v>209</v>
      </c>
      <c r="AT172" s="216" t="s">
        <v>146</v>
      </c>
      <c r="AU172" s="216" t="s">
        <v>82</v>
      </c>
      <c r="AY172" s="13" t="s">
        <v>123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3" t="s">
        <v>82</v>
      </c>
      <c r="BK172" s="217">
        <f>ROUND(I172*H172,2)</f>
        <v>0</v>
      </c>
      <c r="BL172" s="13" t="s">
        <v>209</v>
      </c>
      <c r="BM172" s="216" t="s">
        <v>278</v>
      </c>
    </row>
    <row r="173" s="2" customFormat="1" ht="16.5" customHeight="1">
      <c r="A173" s="34"/>
      <c r="B173" s="35"/>
      <c r="C173" s="205" t="s">
        <v>279</v>
      </c>
      <c r="D173" s="205" t="s">
        <v>124</v>
      </c>
      <c r="E173" s="206" t="s">
        <v>280</v>
      </c>
      <c r="F173" s="207" t="s">
        <v>281</v>
      </c>
      <c r="G173" s="208" t="s">
        <v>127</v>
      </c>
      <c r="H173" s="209">
        <v>1</v>
      </c>
      <c r="I173" s="210"/>
      <c r="J173" s="211">
        <f>ROUND(I173*H173,2)</f>
        <v>0</v>
      </c>
      <c r="K173" s="207" t="s">
        <v>128</v>
      </c>
      <c r="L173" s="40"/>
      <c r="M173" s="212" t="s">
        <v>1</v>
      </c>
      <c r="N173" s="213" t="s">
        <v>40</v>
      </c>
      <c r="O173" s="87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4">
        <f>S173*H173</f>
        <v>0</v>
      </c>
      <c r="U173" s="215" t="s">
        <v>1</v>
      </c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16" t="s">
        <v>209</v>
      </c>
      <c r="AT173" s="216" t="s">
        <v>124</v>
      </c>
      <c r="AU173" s="216" t="s">
        <v>82</v>
      </c>
      <c r="AY173" s="13" t="s">
        <v>123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3" t="s">
        <v>82</v>
      </c>
      <c r="BK173" s="217">
        <f>ROUND(I173*H173,2)</f>
        <v>0</v>
      </c>
      <c r="BL173" s="13" t="s">
        <v>209</v>
      </c>
      <c r="BM173" s="216" t="s">
        <v>282</v>
      </c>
    </row>
    <row r="174" s="2" customFormat="1">
      <c r="A174" s="34"/>
      <c r="B174" s="35"/>
      <c r="C174" s="36"/>
      <c r="D174" s="218" t="s">
        <v>130</v>
      </c>
      <c r="E174" s="36"/>
      <c r="F174" s="219" t="s">
        <v>283</v>
      </c>
      <c r="G174" s="36"/>
      <c r="H174" s="36"/>
      <c r="I174" s="220"/>
      <c r="J174" s="36"/>
      <c r="K174" s="36"/>
      <c r="L174" s="40"/>
      <c r="M174" s="221"/>
      <c r="N174" s="222"/>
      <c r="O174" s="87"/>
      <c r="P174" s="87"/>
      <c r="Q174" s="87"/>
      <c r="R174" s="87"/>
      <c r="S174" s="87"/>
      <c r="T174" s="87"/>
      <c r="U174" s="88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3" t="s">
        <v>130</v>
      </c>
      <c r="AU174" s="13" t="s">
        <v>82</v>
      </c>
    </row>
    <row r="175" s="2" customFormat="1" ht="24.15" customHeight="1">
      <c r="A175" s="34"/>
      <c r="B175" s="35"/>
      <c r="C175" s="223" t="s">
        <v>284</v>
      </c>
      <c r="D175" s="223" t="s">
        <v>146</v>
      </c>
      <c r="E175" s="224" t="s">
        <v>285</v>
      </c>
      <c r="F175" s="225" t="s">
        <v>286</v>
      </c>
      <c r="G175" s="226" t="s">
        <v>204</v>
      </c>
      <c r="H175" s="227">
        <v>1</v>
      </c>
      <c r="I175" s="228"/>
      <c r="J175" s="229">
        <f>ROUND(I175*H175,2)</f>
        <v>0</v>
      </c>
      <c r="K175" s="225" t="s">
        <v>1</v>
      </c>
      <c r="L175" s="230"/>
      <c r="M175" s="231" t="s">
        <v>1</v>
      </c>
      <c r="N175" s="232" t="s">
        <v>40</v>
      </c>
      <c r="O175" s="87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4">
        <f>S175*H175</f>
        <v>0</v>
      </c>
      <c r="U175" s="215" t="s">
        <v>1</v>
      </c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16" t="s">
        <v>209</v>
      </c>
      <c r="AT175" s="216" t="s">
        <v>146</v>
      </c>
      <c r="AU175" s="216" t="s">
        <v>82</v>
      </c>
      <c r="AY175" s="13" t="s">
        <v>123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3" t="s">
        <v>82</v>
      </c>
      <c r="BK175" s="217">
        <f>ROUND(I175*H175,2)</f>
        <v>0</v>
      </c>
      <c r="BL175" s="13" t="s">
        <v>209</v>
      </c>
      <c r="BM175" s="216" t="s">
        <v>287</v>
      </c>
    </row>
    <row r="176" s="2" customFormat="1" ht="16.5" customHeight="1">
      <c r="A176" s="34"/>
      <c r="B176" s="35"/>
      <c r="C176" s="205" t="s">
        <v>288</v>
      </c>
      <c r="D176" s="205" t="s">
        <v>124</v>
      </c>
      <c r="E176" s="206" t="s">
        <v>289</v>
      </c>
      <c r="F176" s="207" t="s">
        <v>290</v>
      </c>
      <c r="G176" s="208" t="s">
        <v>291</v>
      </c>
      <c r="H176" s="209">
        <v>2</v>
      </c>
      <c r="I176" s="210"/>
      <c r="J176" s="211">
        <f>ROUND(I176*H176,2)</f>
        <v>0</v>
      </c>
      <c r="K176" s="207" t="s">
        <v>128</v>
      </c>
      <c r="L176" s="40"/>
      <c r="M176" s="212" t="s">
        <v>1</v>
      </c>
      <c r="N176" s="213" t="s">
        <v>40</v>
      </c>
      <c r="O176" s="87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4">
        <f>S176*H176</f>
        <v>0</v>
      </c>
      <c r="U176" s="215" t="s">
        <v>1</v>
      </c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16" t="s">
        <v>139</v>
      </c>
      <c r="AT176" s="216" t="s">
        <v>124</v>
      </c>
      <c r="AU176" s="216" t="s">
        <v>82</v>
      </c>
      <c r="AY176" s="13" t="s">
        <v>123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3" t="s">
        <v>82</v>
      </c>
      <c r="BK176" s="217">
        <f>ROUND(I176*H176,2)</f>
        <v>0</v>
      </c>
      <c r="BL176" s="13" t="s">
        <v>139</v>
      </c>
      <c r="BM176" s="216" t="s">
        <v>292</v>
      </c>
    </row>
    <row r="177" s="2" customFormat="1">
      <c r="A177" s="34"/>
      <c r="B177" s="35"/>
      <c r="C177" s="36"/>
      <c r="D177" s="218" t="s">
        <v>130</v>
      </c>
      <c r="E177" s="36"/>
      <c r="F177" s="219" t="s">
        <v>293</v>
      </c>
      <c r="G177" s="36"/>
      <c r="H177" s="36"/>
      <c r="I177" s="220"/>
      <c r="J177" s="36"/>
      <c r="K177" s="36"/>
      <c r="L177" s="40"/>
      <c r="M177" s="221"/>
      <c r="N177" s="222"/>
      <c r="O177" s="87"/>
      <c r="P177" s="87"/>
      <c r="Q177" s="87"/>
      <c r="R177" s="87"/>
      <c r="S177" s="87"/>
      <c r="T177" s="87"/>
      <c r="U177" s="88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3" t="s">
        <v>130</v>
      </c>
      <c r="AU177" s="13" t="s">
        <v>82</v>
      </c>
    </row>
    <row r="178" s="2" customFormat="1" ht="44.25" customHeight="1">
      <c r="A178" s="34"/>
      <c r="B178" s="35"/>
      <c r="C178" s="223" t="s">
        <v>294</v>
      </c>
      <c r="D178" s="223" t="s">
        <v>146</v>
      </c>
      <c r="E178" s="224" t="s">
        <v>295</v>
      </c>
      <c r="F178" s="225" t="s">
        <v>296</v>
      </c>
      <c r="G178" s="226" t="s">
        <v>204</v>
      </c>
      <c r="H178" s="227">
        <v>2</v>
      </c>
      <c r="I178" s="228"/>
      <c r="J178" s="229">
        <f>ROUND(I178*H178,2)</f>
        <v>0</v>
      </c>
      <c r="K178" s="225" t="s">
        <v>1</v>
      </c>
      <c r="L178" s="230"/>
      <c r="M178" s="231" t="s">
        <v>1</v>
      </c>
      <c r="N178" s="232" t="s">
        <v>40</v>
      </c>
      <c r="O178" s="87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4">
        <f>S178*H178</f>
        <v>0</v>
      </c>
      <c r="U178" s="215" t="s">
        <v>1</v>
      </c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16" t="s">
        <v>149</v>
      </c>
      <c r="AT178" s="216" t="s">
        <v>146</v>
      </c>
      <c r="AU178" s="216" t="s">
        <v>82</v>
      </c>
      <c r="AY178" s="13" t="s">
        <v>123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3" t="s">
        <v>82</v>
      </c>
      <c r="BK178" s="217">
        <f>ROUND(I178*H178,2)</f>
        <v>0</v>
      </c>
      <c r="BL178" s="13" t="s">
        <v>139</v>
      </c>
      <c r="BM178" s="216" t="s">
        <v>297</v>
      </c>
    </row>
    <row r="179" s="2" customFormat="1" ht="24.15" customHeight="1">
      <c r="A179" s="34"/>
      <c r="B179" s="35"/>
      <c r="C179" s="223" t="s">
        <v>298</v>
      </c>
      <c r="D179" s="223" t="s">
        <v>146</v>
      </c>
      <c r="E179" s="224" t="s">
        <v>299</v>
      </c>
      <c r="F179" s="225" t="s">
        <v>300</v>
      </c>
      <c r="G179" s="226" t="s">
        <v>301</v>
      </c>
      <c r="H179" s="227">
        <v>38</v>
      </c>
      <c r="I179" s="228"/>
      <c r="J179" s="229">
        <f>ROUND(I179*H179,2)</f>
        <v>0</v>
      </c>
      <c r="K179" s="225" t="s">
        <v>1</v>
      </c>
      <c r="L179" s="230"/>
      <c r="M179" s="231" t="s">
        <v>1</v>
      </c>
      <c r="N179" s="232" t="s">
        <v>40</v>
      </c>
      <c r="O179" s="87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4">
        <f>S179*H179</f>
        <v>0</v>
      </c>
      <c r="U179" s="215" t="s">
        <v>1</v>
      </c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16" t="s">
        <v>209</v>
      </c>
      <c r="AT179" s="216" t="s">
        <v>146</v>
      </c>
      <c r="AU179" s="216" t="s">
        <v>82</v>
      </c>
      <c r="AY179" s="13" t="s">
        <v>123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3" t="s">
        <v>82</v>
      </c>
      <c r="BK179" s="217">
        <f>ROUND(I179*H179,2)</f>
        <v>0</v>
      </c>
      <c r="BL179" s="13" t="s">
        <v>209</v>
      </c>
      <c r="BM179" s="216" t="s">
        <v>302</v>
      </c>
    </row>
    <row r="180" s="11" customFormat="1" ht="25.92" customHeight="1">
      <c r="A180" s="11"/>
      <c r="B180" s="191"/>
      <c r="C180" s="192"/>
      <c r="D180" s="193" t="s">
        <v>74</v>
      </c>
      <c r="E180" s="194" t="s">
        <v>303</v>
      </c>
      <c r="F180" s="194" t="s">
        <v>304</v>
      </c>
      <c r="G180" s="192"/>
      <c r="H180" s="192"/>
      <c r="I180" s="195"/>
      <c r="J180" s="196">
        <f>BK180</f>
        <v>0</v>
      </c>
      <c r="K180" s="192"/>
      <c r="L180" s="197"/>
      <c r="M180" s="198"/>
      <c r="N180" s="199"/>
      <c r="O180" s="199"/>
      <c r="P180" s="200">
        <f>SUM(P181:P189)</f>
        <v>0</v>
      </c>
      <c r="Q180" s="199"/>
      <c r="R180" s="200">
        <f>SUM(R181:R189)</f>
        <v>0</v>
      </c>
      <c r="S180" s="199"/>
      <c r="T180" s="200">
        <f>SUM(T181:T189)</f>
        <v>0</v>
      </c>
      <c r="U180" s="20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R180" s="202" t="s">
        <v>82</v>
      </c>
      <c r="AT180" s="203" t="s">
        <v>74</v>
      </c>
      <c r="AU180" s="203" t="s">
        <v>8</v>
      </c>
      <c r="AY180" s="202" t="s">
        <v>123</v>
      </c>
      <c r="BK180" s="204">
        <f>SUM(BK181:BK189)</f>
        <v>0</v>
      </c>
    </row>
    <row r="181" s="2" customFormat="1" ht="21.75" customHeight="1">
      <c r="A181" s="34"/>
      <c r="B181" s="35"/>
      <c r="C181" s="205" t="s">
        <v>305</v>
      </c>
      <c r="D181" s="205" t="s">
        <v>124</v>
      </c>
      <c r="E181" s="206" t="s">
        <v>306</v>
      </c>
      <c r="F181" s="207" t="s">
        <v>307</v>
      </c>
      <c r="G181" s="208" t="s">
        <v>127</v>
      </c>
      <c r="H181" s="209">
        <v>42</v>
      </c>
      <c r="I181" s="210"/>
      <c r="J181" s="211">
        <f>ROUND(I181*H181,2)</f>
        <v>0</v>
      </c>
      <c r="K181" s="207" t="s">
        <v>128</v>
      </c>
      <c r="L181" s="40"/>
      <c r="M181" s="212" t="s">
        <v>1</v>
      </c>
      <c r="N181" s="213" t="s">
        <v>40</v>
      </c>
      <c r="O181" s="87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4">
        <f>S181*H181</f>
        <v>0</v>
      </c>
      <c r="U181" s="215" t="s">
        <v>1</v>
      </c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16" t="s">
        <v>163</v>
      </c>
      <c r="AT181" s="216" t="s">
        <v>124</v>
      </c>
      <c r="AU181" s="216" t="s">
        <v>82</v>
      </c>
      <c r="AY181" s="13" t="s">
        <v>123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3" t="s">
        <v>82</v>
      </c>
      <c r="BK181" s="217">
        <f>ROUND(I181*H181,2)</f>
        <v>0</v>
      </c>
      <c r="BL181" s="13" t="s">
        <v>163</v>
      </c>
      <c r="BM181" s="216" t="s">
        <v>308</v>
      </c>
    </row>
    <row r="182" s="2" customFormat="1">
      <c r="A182" s="34"/>
      <c r="B182" s="35"/>
      <c r="C182" s="36"/>
      <c r="D182" s="218" t="s">
        <v>130</v>
      </c>
      <c r="E182" s="36"/>
      <c r="F182" s="219" t="s">
        <v>309</v>
      </c>
      <c r="G182" s="36"/>
      <c r="H182" s="36"/>
      <c r="I182" s="220"/>
      <c r="J182" s="36"/>
      <c r="K182" s="36"/>
      <c r="L182" s="40"/>
      <c r="M182" s="221"/>
      <c r="N182" s="222"/>
      <c r="O182" s="87"/>
      <c r="P182" s="87"/>
      <c r="Q182" s="87"/>
      <c r="R182" s="87"/>
      <c r="S182" s="87"/>
      <c r="T182" s="87"/>
      <c r="U182" s="88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3" t="s">
        <v>130</v>
      </c>
      <c r="AU182" s="13" t="s">
        <v>82</v>
      </c>
    </row>
    <row r="183" s="2" customFormat="1" ht="37.8" customHeight="1">
      <c r="A183" s="34"/>
      <c r="B183" s="35"/>
      <c r="C183" s="223" t="s">
        <v>169</v>
      </c>
      <c r="D183" s="223" t="s">
        <v>146</v>
      </c>
      <c r="E183" s="224" t="s">
        <v>310</v>
      </c>
      <c r="F183" s="225" t="s">
        <v>311</v>
      </c>
      <c r="G183" s="226" t="s">
        <v>224</v>
      </c>
      <c r="H183" s="227">
        <v>42</v>
      </c>
      <c r="I183" s="228"/>
      <c r="J183" s="229">
        <f>ROUND(I183*H183,2)</f>
        <v>0</v>
      </c>
      <c r="K183" s="225" t="s">
        <v>1</v>
      </c>
      <c r="L183" s="230"/>
      <c r="M183" s="231" t="s">
        <v>1</v>
      </c>
      <c r="N183" s="232" t="s">
        <v>40</v>
      </c>
      <c r="O183" s="87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4">
        <f>S183*H183</f>
        <v>0</v>
      </c>
      <c r="U183" s="215" t="s">
        <v>1</v>
      </c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16" t="s">
        <v>169</v>
      </c>
      <c r="AT183" s="216" t="s">
        <v>146</v>
      </c>
      <c r="AU183" s="216" t="s">
        <v>82</v>
      </c>
      <c r="AY183" s="13" t="s">
        <v>123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3" t="s">
        <v>82</v>
      </c>
      <c r="BK183" s="217">
        <f>ROUND(I183*H183,2)</f>
        <v>0</v>
      </c>
      <c r="BL183" s="13" t="s">
        <v>163</v>
      </c>
      <c r="BM183" s="216" t="s">
        <v>312</v>
      </c>
    </row>
    <row r="184" s="2" customFormat="1" ht="21.75" customHeight="1">
      <c r="A184" s="34"/>
      <c r="B184" s="35"/>
      <c r="C184" s="205" t="s">
        <v>313</v>
      </c>
      <c r="D184" s="205" t="s">
        <v>124</v>
      </c>
      <c r="E184" s="206" t="s">
        <v>314</v>
      </c>
      <c r="F184" s="207" t="s">
        <v>307</v>
      </c>
      <c r="G184" s="208" t="s">
        <v>127</v>
      </c>
      <c r="H184" s="209">
        <v>6</v>
      </c>
      <c r="I184" s="210"/>
      <c r="J184" s="211">
        <f>ROUND(I184*H184,2)</f>
        <v>0</v>
      </c>
      <c r="K184" s="207" t="s">
        <v>128</v>
      </c>
      <c r="L184" s="40"/>
      <c r="M184" s="212" t="s">
        <v>1</v>
      </c>
      <c r="N184" s="213" t="s">
        <v>40</v>
      </c>
      <c r="O184" s="87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4">
        <f>S184*H184</f>
        <v>0</v>
      </c>
      <c r="U184" s="215" t="s">
        <v>1</v>
      </c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16" t="s">
        <v>163</v>
      </c>
      <c r="AT184" s="216" t="s">
        <v>124</v>
      </c>
      <c r="AU184" s="216" t="s">
        <v>82</v>
      </c>
      <c r="AY184" s="13" t="s">
        <v>123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3" t="s">
        <v>82</v>
      </c>
      <c r="BK184" s="217">
        <f>ROUND(I184*H184,2)</f>
        <v>0</v>
      </c>
      <c r="BL184" s="13" t="s">
        <v>163</v>
      </c>
      <c r="BM184" s="216" t="s">
        <v>315</v>
      </c>
    </row>
    <row r="185" s="2" customFormat="1">
      <c r="A185" s="34"/>
      <c r="B185" s="35"/>
      <c r="C185" s="36"/>
      <c r="D185" s="218" t="s">
        <v>130</v>
      </c>
      <c r="E185" s="36"/>
      <c r="F185" s="219" t="s">
        <v>316</v>
      </c>
      <c r="G185" s="36"/>
      <c r="H185" s="36"/>
      <c r="I185" s="220"/>
      <c r="J185" s="36"/>
      <c r="K185" s="36"/>
      <c r="L185" s="40"/>
      <c r="M185" s="221"/>
      <c r="N185" s="222"/>
      <c r="O185" s="87"/>
      <c r="P185" s="87"/>
      <c r="Q185" s="87"/>
      <c r="R185" s="87"/>
      <c r="S185" s="87"/>
      <c r="T185" s="87"/>
      <c r="U185" s="88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3" t="s">
        <v>130</v>
      </c>
      <c r="AU185" s="13" t="s">
        <v>82</v>
      </c>
    </row>
    <row r="186" s="2" customFormat="1" ht="33" customHeight="1">
      <c r="A186" s="34"/>
      <c r="B186" s="35"/>
      <c r="C186" s="223" t="s">
        <v>317</v>
      </c>
      <c r="D186" s="223" t="s">
        <v>146</v>
      </c>
      <c r="E186" s="224" t="s">
        <v>318</v>
      </c>
      <c r="F186" s="225" t="s">
        <v>319</v>
      </c>
      <c r="G186" s="226" t="s">
        <v>224</v>
      </c>
      <c r="H186" s="227">
        <v>6</v>
      </c>
      <c r="I186" s="228"/>
      <c r="J186" s="229">
        <f>ROUND(I186*H186,2)</f>
        <v>0</v>
      </c>
      <c r="K186" s="225" t="s">
        <v>1</v>
      </c>
      <c r="L186" s="230"/>
      <c r="M186" s="231" t="s">
        <v>1</v>
      </c>
      <c r="N186" s="232" t="s">
        <v>40</v>
      </c>
      <c r="O186" s="87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4">
        <f>S186*H186</f>
        <v>0</v>
      </c>
      <c r="U186" s="215" t="s">
        <v>1</v>
      </c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16" t="s">
        <v>169</v>
      </c>
      <c r="AT186" s="216" t="s">
        <v>146</v>
      </c>
      <c r="AU186" s="216" t="s">
        <v>82</v>
      </c>
      <c r="AY186" s="13" t="s">
        <v>123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3" t="s">
        <v>82</v>
      </c>
      <c r="BK186" s="217">
        <f>ROUND(I186*H186,2)</f>
        <v>0</v>
      </c>
      <c r="BL186" s="13" t="s">
        <v>163</v>
      </c>
      <c r="BM186" s="216" t="s">
        <v>320</v>
      </c>
    </row>
    <row r="187" s="2" customFormat="1" ht="24.15" customHeight="1">
      <c r="A187" s="34"/>
      <c r="B187" s="35"/>
      <c r="C187" s="205" t="s">
        <v>321</v>
      </c>
      <c r="D187" s="205" t="s">
        <v>124</v>
      </c>
      <c r="E187" s="206" t="s">
        <v>322</v>
      </c>
      <c r="F187" s="207" t="s">
        <v>323</v>
      </c>
      <c r="G187" s="208" t="s">
        <v>142</v>
      </c>
      <c r="H187" s="209">
        <v>42</v>
      </c>
      <c r="I187" s="210"/>
      <c r="J187" s="211">
        <f>ROUND(I187*H187,2)</f>
        <v>0</v>
      </c>
      <c r="K187" s="207" t="s">
        <v>128</v>
      </c>
      <c r="L187" s="40"/>
      <c r="M187" s="212" t="s">
        <v>1</v>
      </c>
      <c r="N187" s="213" t="s">
        <v>40</v>
      </c>
      <c r="O187" s="87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4">
        <f>S187*H187</f>
        <v>0</v>
      </c>
      <c r="U187" s="215" t="s">
        <v>1</v>
      </c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16" t="s">
        <v>163</v>
      </c>
      <c r="AT187" s="216" t="s">
        <v>124</v>
      </c>
      <c r="AU187" s="216" t="s">
        <v>82</v>
      </c>
      <c r="AY187" s="13" t="s">
        <v>123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3" t="s">
        <v>82</v>
      </c>
      <c r="BK187" s="217">
        <f>ROUND(I187*H187,2)</f>
        <v>0</v>
      </c>
      <c r="BL187" s="13" t="s">
        <v>163</v>
      </c>
      <c r="BM187" s="216" t="s">
        <v>324</v>
      </c>
    </row>
    <row r="188" s="2" customFormat="1">
      <c r="A188" s="34"/>
      <c r="B188" s="35"/>
      <c r="C188" s="36"/>
      <c r="D188" s="218" t="s">
        <v>130</v>
      </c>
      <c r="E188" s="36"/>
      <c r="F188" s="219" t="s">
        <v>325</v>
      </c>
      <c r="G188" s="36"/>
      <c r="H188" s="36"/>
      <c r="I188" s="220"/>
      <c r="J188" s="36"/>
      <c r="K188" s="36"/>
      <c r="L188" s="40"/>
      <c r="M188" s="221"/>
      <c r="N188" s="222"/>
      <c r="O188" s="87"/>
      <c r="P188" s="87"/>
      <c r="Q188" s="87"/>
      <c r="R188" s="87"/>
      <c r="S188" s="87"/>
      <c r="T188" s="87"/>
      <c r="U188" s="88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3" t="s">
        <v>130</v>
      </c>
      <c r="AU188" s="13" t="s">
        <v>82</v>
      </c>
    </row>
    <row r="189" s="2" customFormat="1" ht="49.05" customHeight="1">
      <c r="A189" s="34"/>
      <c r="B189" s="35"/>
      <c r="C189" s="223" t="s">
        <v>326</v>
      </c>
      <c r="D189" s="223" t="s">
        <v>146</v>
      </c>
      <c r="E189" s="224" t="s">
        <v>327</v>
      </c>
      <c r="F189" s="225" t="s">
        <v>328</v>
      </c>
      <c r="G189" s="226" t="s">
        <v>142</v>
      </c>
      <c r="H189" s="227">
        <v>42</v>
      </c>
      <c r="I189" s="228"/>
      <c r="J189" s="229">
        <f>ROUND(I189*H189,2)</f>
        <v>0</v>
      </c>
      <c r="K189" s="225" t="s">
        <v>1</v>
      </c>
      <c r="L189" s="230"/>
      <c r="M189" s="231" t="s">
        <v>1</v>
      </c>
      <c r="N189" s="232" t="s">
        <v>40</v>
      </c>
      <c r="O189" s="87"/>
      <c r="P189" s="214">
        <f>O189*H189</f>
        <v>0</v>
      </c>
      <c r="Q189" s="214">
        <v>0</v>
      </c>
      <c r="R189" s="214">
        <f>Q189*H189</f>
        <v>0</v>
      </c>
      <c r="S189" s="214">
        <v>0</v>
      </c>
      <c r="T189" s="214">
        <f>S189*H189</f>
        <v>0</v>
      </c>
      <c r="U189" s="215" t="s">
        <v>1</v>
      </c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16" t="s">
        <v>169</v>
      </c>
      <c r="AT189" s="216" t="s">
        <v>146</v>
      </c>
      <c r="AU189" s="216" t="s">
        <v>82</v>
      </c>
      <c r="AY189" s="13" t="s">
        <v>123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3" t="s">
        <v>82</v>
      </c>
      <c r="BK189" s="217">
        <f>ROUND(I189*H189,2)</f>
        <v>0</v>
      </c>
      <c r="BL189" s="13" t="s">
        <v>163</v>
      </c>
      <c r="BM189" s="216" t="s">
        <v>329</v>
      </c>
    </row>
    <row r="190" s="11" customFormat="1" ht="25.92" customHeight="1">
      <c r="A190" s="11"/>
      <c r="B190" s="191"/>
      <c r="C190" s="192"/>
      <c r="D190" s="193" t="s">
        <v>74</v>
      </c>
      <c r="E190" s="194" t="s">
        <v>330</v>
      </c>
      <c r="F190" s="194" t="s">
        <v>331</v>
      </c>
      <c r="G190" s="192"/>
      <c r="H190" s="192"/>
      <c r="I190" s="195"/>
      <c r="J190" s="196">
        <f>BK190</f>
        <v>0</v>
      </c>
      <c r="K190" s="192"/>
      <c r="L190" s="197"/>
      <c r="M190" s="198"/>
      <c r="N190" s="199"/>
      <c r="O190" s="199"/>
      <c r="P190" s="200">
        <f>SUM(P191:P201)</f>
        <v>0</v>
      </c>
      <c r="Q190" s="199"/>
      <c r="R190" s="200">
        <f>SUM(R191:R201)</f>
        <v>0</v>
      </c>
      <c r="S190" s="199"/>
      <c r="T190" s="200">
        <f>SUM(T191:T201)</f>
        <v>0</v>
      </c>
      <c r="U190" s="20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R190" s="202" t="s">
        <v>82</v>
      </c>
      <c r="AT190" s="203" t="s">
        <v>74</v>
      </c>
      <c r="AU190" s="203" t="s">
        <v>8</v>
      </c>
      <c r="AY190" s="202" t="s">
        <v>123</v>
      </c>
      <c r="BK190" s="204">
        <f>SUM(BK191:BK201)</f>
        <v>0</v>
      </c>
    </row>
    <row r="191" s="2" customFormat="1" ht="24.15" customHeight="1">
      <c r="A191" s="34"/>
      <c r="B191" s="35"/>
      <c r="C191" s="205" t="s">
        <v>332</v>
      </c>
      <c r="D191" s="205" t="s">
        <v>124</v>
      </c>
      <c r="E191" s="206" t="s">
        <v>333</v>
      </c>
      <c r="F191" s="207" t="s">
        <v>334</v>
      </c>
      <c r="G191" s="208" t="s">
        <v>127</v>
      </c>
      <c r="H191" s="209">
        <v>1</v>
      </c>
      <c r="I191" s="210"/>
      <c r="J191" s="211">
        <f>ROUND(I191*H191,2)</f>
        <v>0</v>
      </c>
      <c r="K191" s="207" t="s">
        <v>128</v>
      </c>
      <c r="L191" s="40"/>
      <c r="M191" s="212" t="s">
        <v>1</v>
      </c>
      <c r="N191" s="213" t="s">
        <v>40</v>
      </c>
      <c r="O191" s="87"/>
      <c r="P191" s="214">
        <f>O191*H191</f>
        <v>0</v>
      </c>
      <c r="Q191" s="214">
        <v>0</v>
      </c>
      <c r="R191" s="214">
        <f>Q191*H191</f>
        <v>0</v>
      </c>
      <c r="S191" s="214">
        <v>0</v>
      </c>
      <c r="T191" s="214">
        <f>S191*H191</f>
        <v>0</v>
      </c>
      <c r="U191" s="215" t="s">
        <v>1</v>
      </c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16" t="s">
        <v>163</v>
      </c>
      <c r="AT191" s="216" t="s">
        <v>124</v>
      </c>
      <c r="AU191" s="216" t="s">
        <v>82</v>
      </c>
      <c r="AY191" s="13" t="s">
        <v>123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3" t="s">
        <v>82</v>
      </c>
      <c r="BK191" s="217">
        <f>ROUND(I191*H191,2)</f>
        <v>0</v>
      </c>
      <c r="BL191" s="13" t="s">
        <v>163</v>
      </c>
      <c r="BM191" s="216" t="s">
        <v>335</v>
      </c>
    </row>
    <row r="192" s="2" customFormat="1">
      <c r="A192" s="34"/>
      <c r="B192" s="35"/>
      <c r="C192" s="36"/>
      <c r="D192" s="218" t="s">
        <v>130</v>
      </c>
      <c r="E192" s="36"/>
      <c r="F192" s="219" t="s">
        <v>336</v>
      </c>
      <c r="G192" s="36"/>
      <c r="H192" s="36"/>
      <c r="I192" s="220"/>
      <c r="J192" s="36"/>
      <c r="K192" s="36"/>
      <c r="L192" s="40"/>
      <c r="M192" s="221"/>
      <c r="N192" s="222"/>
      <c r="O192" s="87"/>
      <c r="P192" s="87"/>
      <c r="Q192" s="87"/>
      <c r="R192" s="87"/>
      <c r="S192" s="87"/>
      <c r="T192" s="87"/>
      <c r="U192" s="88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3" t="s">
        <v>130</v>
      </c>
      <c r="AU192" s="13" t="s">
        <v>82</v>
      </c>
    </row>
    <row r="193" s="2" customFormat="1" ht="37.8" customHeight="1">
      <c r="A193" s="34"/>
      <c r="B193" s="35"/>
      <c r="C193" s="223" t="s">
        <v>337</v>
      </c>
      <c r="D193" s="223" t="s">
        <v>146</v>
      </c>
      <c r="E193" s="224" t="s">
        <v>338</v>
      </c>
      <c r="F193" s="225" t="s">
        <v>339</v>
      </c>
      <c r="G193" s="226" t="s">
        <v>204</v>
      </c>
      <c r="H193" s="227">
        <v>1</v>
      </c>
      <c r="I193" s="228"/>
      <c r="J193" s="229">
        <f>ROUND(I193*H193,2)</f>
        <v>0</v>
      </c>
      <c r="K193" s="225" t="s">
        <v>1</v>
      </c>
      <c r="L193" s="230"/>
      <c r="M193" s="231" t="s">
        <v>1</v>
      </c>
      <c r="N193" s="232" t="s">
        <v>40</v>
      </c>
      <c r="O193" s="87"/>
      <c r="P193" s="214">
        <f>O193*H193</f>
        <v>0</v>
      </c>
      <c r="Q193" s="214">
        <v>0</v>
      </c>
      <c r="R193" s="214">
        <f>Q193*H193</f>
        <v>0</v>
      </c>
      <c r="S193" s="214">
        <v>0</v>
      </c>
      <c r="T193" s="214">
        <f>S193*H193</f>
        <v>0</v>
      </c>
      <c r="U193" s="215" t="s">
        <v>1</v>
      </c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16" t="s">
        <v>169</v>
      </c>
      <c r="AT193" s="216" t="s">
        <v>146</v>
      </c>
      <c r="AU193" s="216" t="s">
        <v>82</v>
      </c>
      <c r="AY193" s="13" t="s">
        <v>123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3" t="s">
        <v>82</v>
      </c>
      <c r="BK193" s="217">
        <f>ROUND(I193*H193,2)</f>
        <v>0</v>
      </c>
      <c r="BL193" s="13" t="s">
        <v>163</v>
      </c>
      <c r="BM193" s="216" t="s">
        <v>340</v>
      </c>
    </row>
    <row r="194" s="2" customFormat="1" ht="24.15" customHeight="1">
      <c r="A194" s="34"/>
      <c r="B194" s="35"/>
      <c r="C194" s="205" t="s">
        <v>341</v>
      </c>
      <c r="D194" s="205" t="s">
        <v>124</v>
      </c>
      <c r="E194" s="206" t="s">
        <v>342</v>
      </c>
      <c r="F194" s="207" t="s">
        <v>343</v>
      </c>
      <c r="G194" s="208" t="s">
        <v>127</v>
      </c>
      <c r="H194" s="209">
        <v>6</v>
      </c>
      <c r="I194" s="210"/>
      <c r="J194" s="211">
        <f>ROUND(I194*H194,2)</f>
        <v>0</v>
      </c>
      <c r="K194" s="207" t="s">
        <v>128</v>
      </c>
      <c r="L194" s="40"/>
      <c r="M194" s="212" t="s">
        <v>1</v>
      </c>
      <c r="N194" s="213" t="s">
        <v>40</v>
      </c>
      <c r="O194" s="87"/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4">
        <f>S194*H194</f>
        <v>0</v>
      </c>
      <c r="U194" s="215" t="s">
        <v>1</v>
      </c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16" t="s">
        <v>209</v>
      </c>
      <c r="AT194" s="216" t="s">
        <v>124</v>
      </c>
      <c r="AU194" s="216" t="s">
        <v>82</v>
      </c>
      <c r="AY194" s="13" t="s">
        <v>123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3" t="s">
        <v>82</v>
      </c>
      <c r="BK194" s="217">
        <f>ROUND(I194*H194,2)</f>
        <v>0</v>
      </c>
      <c r="BL194" s="13" t="s">
        <v>209</v>
      </c>
      <c r="BM194" s="216" t="s">
        <v>344</v>
      </c>
    </row>
    <row r="195" s="2" customFormat="1">
      <c r="A195" s="34"/>
      <c r="B195" s="35"/>
      <c r="C195" s="36"/>
      <c r="D195" s="218" t="s">
        <v>130</v>
      </c>
      <c r="E195" s="36"/>
      <c r="F195" s="219" t="s">
        <v>345</v>
      </c>
      <c r="G195" s="36"/>
      <c r="H195" s="36"/>
      <c r="I195" s="220"/>
      <c r="J195" s="36"/>
      <c r="K195" s="36"/>
      <c r="L195" s="40"/>
      <c r="M195" s="221"/>
      <c r="N195" s="222"/>
      <c r="O195" s="87"/>
      <c r="P195" s="87"/>
      <c r="Q195" s="87"/>
      <c r="R195" s="87"/>
      <c r="S195" s="87"/>
      <c r="T195" s="87"/>
      <c r="U195" s="88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3" t="s">
        <v>130</v>
      </c>
      <c r="AU195" s="13" t="s">
        <v>82</v>
      </c>
    </row>
    <row r="196" s="2" customFormat="1" ht="37.8" customHeight="1">
      <c r="A196" s="34"/>
      <c r="B196" s="35"/>
      <c r="C196" s="223" t="s">
        <v>346</v>
      </c>
      <c r="D196" s="223" t="s">
        <v>146</v>
      </c>
      <c r="E196" s="224" t="s">
        <v>347</v>
      </c>
      <c r="F196" s="225" t="s">
        <v>348</v>
      </c>
      <c r="G196" s="226" t="s">
        <v>204</v>
      </c>
      <c r="H196" s="227">
        <v>6</v>
      </c>
      <c r="I196" s="228"/>
      <c r="J196" s="229">
        <f>ROUND(I196*H196,2)</f>
        <v>0</v>
      </c>
      <c r="K196" s="225" t="s">
        <v>1</v>
      </c>
      <c r="L196" s="230"/>
      <c r="M196" s="231" t="s">
        <v>1</v>
      </c>
      <c r="N196" s="232" t="s">
        <v>40</v>
      </c>
      <c r="O196" s="87"/>
      <c r="P196" s="214">
        <f>O196*H196</f>
        <v>0</v>
      </c>
      <c r="Q196" s="214">
        <v>0</v>
      </c>
      <c r="R196" s="214">
        <f>Q196*H196</f>
        <v>0</v>
      </c>
      <c r="S196" s="214">
        <v>0</v>
      </c>
      <c r="T196" s="214">
        <f>S196*H196</f>
        <v>0</v>
      </c>
      <c r="U196" s="215" t="s">
        <v>1</v>
      </c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16" t="s">
        <v>209</v>
      </c>
      <c r="AT196" s="216" t="s">
        <v>146</v>
      </c>
      <c r="AU196" s="216" t="s">
        <v>82</v>
      </c>
      <c r="AY196" s="13" t="s">
        <v>123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3" t="s">
        <v>82</v>
      </c>
      <c r="BK196" s="217">
        <f>ROUND(I196*H196,2)</f>
        <v>0</v>
      </c>
      <c r="BL196" s="13" t="s">
        <v>209</v>
      </c>
      <c r="BM196" s="216" t="s">
        <v>349</v>
      </c>
    </row>
    <row r="197" s="2" customFormat="1">
      <c r="A197" s="34"/>
      <c r="B197" s="35"/>
      <c r="C197" s="36"/>
      <c r="D197" s="233" t="s">
        <v>350</v>
      </c>
      <c r="E197" s="36"/>
      <c r="F197" s="234" t="s">
        <v>351</v>
      </c>
      <c r="G197" s="36"/>
      <c r="H197" s="36"/>
      <c r="I197" s="220"/>
      <c r="J197" s="36"/>
      <c r="K197" s="36"/>
      <c r="L197" s="40"/>
      <c r="M197" s="221"/>
      <c r="N197" s="222"/>
      <c r="O197" s="87"/>
      <c r="P197" s="87"/>
      <c r="Q197" s="87"/>
      <c r="R197" s="87"/>
      <c r="S197" s="87"/>
      <c r="T197" s="87"/>
      <c r="U197" s="88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3" t="s">
        <v>350</v>
      </c>
      <c r="AU197" s="13" t="s">
        <v>82</v>
      </c>
    </row>
    <row r="198" s="2" customFormat="1" ht="16.5" customHeight="1">
      <c r="A198" s="34"/>
      <c r="B198" s="35"/>
      <c r="C198" s="223" t="s">
        <v>352</v>
      </c>
      <c r="D198" s="223" t="s">
        <v>146</v>
      </c>
      <c r="E198" s="224" t="s">
        <v>353</v>
      </c>
      <c r="F198" s="225" t="s">
        <v>354</v>
      </c>
      <c r="G198" s="226" t="s">
        <v>204</v>
      </c>
      <c r="H198" s="227">
        <v>12</v>
      </c>
      <c r="I198" s="228"/>
      <c r="J198" s="229">
        <f>ROUND(I198*H198,2)</f>
        <v>0</v>
      </c>
      <c r="K198" s="225" t="s">
        <v>1</v>
      </c>
      <c r="L198" s="230"/>
      <c r="M198" s="231" t="s">
        <v>1</v>
      </c>
      <c r="N198" s="232" t="s">
        <v>40</v>
      </c>
      <c r="O198" s="87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4">
        <f>S198*H198</f>
        <v>0</v>
      </c>
      <c r="U198" s="215" t="s">
        <v>1</v>
      </c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16" t="s">
        <v>209</v>
      </c>
      <c r="AT198" s="216" t="s">
        <v>146</v>
      </c>
      <c r="AU198" s="216" t="s">
        <v>82</v>
      </c>
      <c r="AY198" s="13" t="s">
        <v>123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3" t="s">
        <v>82</v>
      </c>
      <c r="BK198" s="217">
        <f>ROUND(I198*H198,2)</f>
        <v>0</v>
      </c>
      <c r="BL198" s="13" t="s">
        <v>209</v>
      </c>
      <c r="BM198" s="216" t="s">
        <v>355</v>
      </c>
    </row>
    <row r="199" s="2" customFormat="1" ht="24.15" customHeight="1">
      <c r="A199" s="34"/>
      <c r="B199" s="35"/>
      <c r="C199" s="205" t="s">
        <v>356</v>
      </c>
      <c r="D199" s="205" t="s">
        <v>124</v>
      </c>
      <c r="E199" s="206" t="s">
        <v>357</v>
      </c>
      <c r="F199" s="207" t="s">
        <v>358</v>
      </c>
      <c r="G199" s="208" t="s">
        <v>127</v>
      </c>
      <c r="H199" s="209">
        <v>1</v>
      </c>
      <c r="I199" s="210"/>
      <c r="J199" s="211">
        <f>ROUND(I199*H199,2)</f>
        <v>0</v>
      </c>
      <c r="K199" s="207" t="s">
        <v>128</v>
      </c>
      <c r="L199" s="40"/>
      <c r="M199" s="212" t="s">
        <v>1</v>
      </c>
      <c r="N199" s="213" t="s">
        <v>40</v>
      </c>
      <c r="O199" s="87"/>
      <c r="P199" s="214">
        <f>O199*H199</f>
        <v>0</v>
      </c>
      <c r="Q199" s="214">
        <v>0</v>
      </c>
      <c r="R199" s="214">
        <f>Q199*H199</f>
        <v>0</v>
      </c>
      <c r="S199" s="214">
        <v>0</v>
      </c>
      <c r="T199" s="214">
        <f>S199*H199</f>
        <v>0</v>
      </c>
      <c r="U199" s="215" t="s">
        <v>1</v>
      </c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16" t="s">
        <v>209</v>
      </c>
      <c r="AT199" s="216" t="s">
        <v>124</v>
      </c>
      <c r="AU199" s="216" t="s">
        <v>82</v>
      </c>
      <c r="AY199" s="13" t="s">
        <v>123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3" t="s">
        <v>82</v>
      </c>
      <c r="BK199" s="217">
        <f>ROUND(I199*H199,2)</f>
        <v>0</v>
      </c>
      <c r="BL199" s="13" t="s">
        <v>209</v>
      </c>
      <c r="BM199" s="216" t="s">
        <v>359</v>
      </c>
    </row>
    <row r="200" s="2" customFormat="1">
      <c r="A200" s="34"/>
      <c r="B200" s="35"/>
      <c r="C200" s="36"/>
      <c r="D200" s="218" t="s">
        <v>130</v>
      </c>
      <c r="E200" s="36"/>
      <c r="F200" s="219" t="s">
        <v>360</v>
      </c>
      <c r="G200" s="36"/>
      <c r="H200" s="36"/>
      <c r="I200" s="220"/>
      <c r="J200" s="36"/>
      <c r="K200" s="36"/>
      <c r="L200" s="40"/>
      <c r="M200" s="221"/>
      <c r="N200" s="222"/>
      <c r="O200" s="87"/>
      <c r="P200" s="87"/>
      <c r="Q200" s="87"/>
      <c r="R200" s="87"/>
      <c r="S200" s="87"/>
      <c r="T200" s="87"/>
      <c r="U200" s="88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3" t="s">
        <v>130</v>
      </c>
      <c r="AU200" s="13" t="s">
        <v>82</v>
      </c>
    </row>
    <row r="201" s="2" customFormat="1" ht="24.15" customHeight="1">
      <c r="A201" s="34"/>
      <c r="B201" s="35"/>
      <c r="C201" s="223" t="s">
        <v>361</v>
      </c>
      <c r="D201" s="223" t="s">
        <v>146</v>
      </c>
      <c r="E201" s="224" t="s">
        <v>362</v>
      </c>
      <c r="F201" s="225" t="s">
        <v>363</v>
      </c>
      <c r="G201" s="226" t="s">
        <v>204</v>
      </c>
      <c r="H201" s="227">
        <v>1</v>
      </c>
      <c r="I201" s="228"/>
      <c r="J201" s="229">
        <f>ROUND(I201*H201,2)</f>
        <v>0</v>
      </c>
      <c r="K201" s="225" t="s">
        <v>1</v>
      </c>
      <c r="L201" s="230"/>
      <c r="M201" s="235" t="s">
        <v>1</v>
      </c>
      <c r="N201" s="236" t="s">
        <v>40</v>
      </c>
      <c r="O201" s="237"/>
      <c r="P201" s="238">
        <f>O201*H201</f>
        <v>0</v>
      </c>
      <c r="Q201" s="238">
        <v>0</v>
      </c>
      <c r="R201" s="238">
        <f>Q201*H201</f>
        <v>0</v>
      </c>
      <c r="S201" s="238">
        <v>0</v>
      </c>
      <c r="T201" s="238">
        <f>S201*H201</f>
        <v>0</v>
      </c>
      <c r="U201" s="239" t="s">
        <v>1</v>
      </c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16" t="s">
        <v>209</v>
      </c>
      <c r="AT201" s="216" t="s">
        <v>146</v>
      </c>
      <c r="AU201" s="216" t="s">
        <v>82</v>
      </c>
      <c r="AY201" s="13" t="s">
        <v>123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3" t="s">
        <v>82</v>
      </c>
      <c r="BK201" s="217">
        <f>ROUND(I201*H201,2)</f>
        <v>0</v>
      </c>
      <c r="BL201" s="13" t="s">
        <v>209</v>
      </c>
      <c r="BM201" s="216" t="s">
        <v>364</v>
      </c>
    </row>
    <row r="202" s="2" customFormat="1" ht="6.96" customHeight="1">
      <c r="A202" s="34"/>
      <c r="B202" s="62"/>
      <c r="C202" s="63"/>
      <c r="D202" s="63"/>
      <c r="E202" s="63"/>
      <c r="F202" s="63"/>
      <c r="G202" s="63"/>
      <c r="H202" s="63"/>
      <c r="I202" s="63"/>
      <c r="J202" s="63"/>
      <c r="K202" s="63"/>
      <c r="L202" s="40"/>
      <c r="M202" s="34"/>
      <c r="O202" s="34"/>
      <c r="P202" s="34"/>
      <c r="Q202" s="34"/>
      <c r="R202" s="34"/>
      <c r="S202" s="34"/>
      <c r="T202" s="34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</row>
  </sheetData>
  <sheetProtection sheet="1" autoFilter="0" formatColumns="0" formatRows="0" objects="1" scenarios="1" spinCount="100000" saltValue="/geJDNJaOy4Yl/4bsA1D7KhJoWyUhkZzvQlF2VmYD405fZzoOw1Jn/HLl/kDpxmt0aBu4p9fm6s9e9QexlqFqw==" hashValue="6GgHXb1Z571XIZL5UhKK9wBGYQBVW369+AW13ots5sg2fOR9R78k0JZHk4gXzuYV2ckOn/wDgTe1imfrp4Obbg==" algorithmName="SHA-512" password="CC35"/>
  <autoFilter ref="C120:K201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hyperlinks>
    <hyperlink ref="F124" r:id="rId1" display="https://podminky.urs.cz/item/CS_URS_2023_02/741130001"/>
    <hyperlink ref="F126" r:id="rId2" display="https://podminky.urs.cz/item/CS_URS_2023_02/741130005"/>
    <hyperlink ref="F129" r:id="rId3" display="https://podminky.urs.cz/item/CS_URS_2023_02/210801311"/>
    <hyperlink ref="F132" r:id="rId4" display="https://podminky.urs.cz/item/CS_URS_2023_02/741120303"/>
    <hyperlink ref="F135" r:id="rId5" display="https://podminky.urs.cz/item/CS_URS_2023_02/741122032"/>
    <hyperlink ref="F138" r:id="rId6" display="https://podminky.urs.cz/item/CS_URS_2023_02/741122016"/>
    <hyperlink ref="F141" r:id="rId7" display="https://podminky.urs.cz/item/CS_URS_2023_02/741122015"/>
    <hyperlink ref="F144" r:id="rId8" display="https://podminky.urs.cz/item/CS_URS_2023_02/741122015"/>
    <hyperlink ref="F148" r:id="rId9" display="https://podminky.urs.cz/item/CS_URS_2023_02/741310212"/>
    <hyperlink ref="F151" r:id="rId10" display="https://podminky.urs.cz/item/CS_URS_2023_02/741310101"/>
    <hyperlink ref="F154" r:id="rId11" display="https://podminky.urs.cz/item/CS_URS_2023_02/741310206"/>
    <hyperlink ref="F157" r:id="rId12" display="https://podminky.urs.cz/item/CS_URS_2023_02/741310231"/>
    <hyperlink ref="F160" r:id="rId13" display="https://podminky.urs.cz/item/CS_URS_2023_02/741310125"/>
    <hyperlink ref="F164" r:id="rId14" display="https://podminky.urs.cz/item/CS_URS_2023_02/741313042"/>
    <hyperlink ref="F167" r:id="rId15" display="https://podminky.urs.cz/item/CS_URS_2023_02/741313082"/>
    <hyperlink ref="F171" r:id="rId16" display="https://podminky.urs.cz/item/CS_URS_2023_02/741311004"/>
    <hyperlink ref="F174" r:id="rId17" display="https://podminky.urs.cz/item/CS_URS_2023_02/742210121"/>
    <hyperlink ref="F177" r:id="rId18" display="https://podminky.urs.cz/item/CS_URS_2023_02/HZS2221"/>
    <hyperlink ref="F182" r:id="rId19" display="https://podminky.urs.cz/item/CS_URS_2023_02/741112061"/>
    <hyperlink ref="F185" r:id="rId20" display="https://podminky.urs.cz/item/CS_URS_2023_02/741112061.1"/>
    <hyperlink ref="F188" r:id="rId21" display="https://podminky.urs.cz/item/CS_URS_2023_02/741110062"/>
    <hyperlink ref="F192" r:id="rId22" display="https://podminky.urs.cz/item/CS_URS_2023_02/741372022"/>
    <hyperlink ref="F195" r:id="rId23" display="https://podminky.urs.cz/item/CS_URS_2023_02/741370003"/>
    <hyperlink ref="F200" r:id="rId24" display="https://podminky.urs.cz/item/CS_URS_2023_02/7413700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87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6"/>
      <c r="AT3" s="13" t="s">
        <v>84</v>
      </c>
    </row>
    <row r="4" s="1" customFormat="1" ht="24.96" customHeight="1">
      <c r="B4" s="16"/>
      <c r="D4" s="134" t="s">
        <v>94</v>
      </c>
      <c r="L4" s="16"/>
      <c r="M4" s="13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6" t="s">
        <v>16</v>
      </c>
      <c r="L6" s="16"/>
    </row>
    <row r="7" s="1" customFormat="1" ht="26.25" customHeight="1">
      <c r="B7" s="16"/>
      <c r="E7" s="137" t="str">
        <f>'Rekapitulace stavby'!K6</f>
        <v>STAVEBNÍ ÚPRAVY BYTOVÉ JEDNOTKY č. 3 BALBÍNOVA 17, ŠUMPERK</v>
      </c>
      <c r="F7" s="136"/>
      <c r="G7" s="136"/>
      <c r="H7" s="136"/>
      <c r="L7" s="16"/>
    </row>
    <row r="8" s="2" customFormat="1" ht="12" customHeight="1">
      <c r="A8" s="34"/>
      <c r="B8" s="40"/>
      <c r="C8" s="34"/>
      <c r="D8" s="136" t="s">
        <v>95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8" t="s">
        <v>365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6" t="s">
        <v>18</v>
      </c>
      <c r="E11" s="34"/>
      <c r="F11" s="139" t="s">
        <v>1</v>
      </c>
      <c r="G11" s="34"/>
      <c r="H11" s="34"/>
      <c r="I11" s="136" t="s">
        <v>19</v>
      </c>
      <c r="J11" s="139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6" t="s">
        <v>20</v>
      </c>
      <c r="E12" s="34"/>
      <c r="F12" s="139" t="s">
        <v>21</v>
      </c>
      <c r="G12" s="34"/>
      <c r="H12" s="34"/>
      <c r="I12" s="136" t="s">
        <v>22</v>
      </c>
      <c r="J12" s="140" t="str">
        <f>'Rekapitulace stavby'!AN8</f>
        <v>13. 8. 2023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6" t="s">
        <v>24</v>
      </c>
      <c r="E14" s="34"/>
      <c r="F14" s="34"/>
      <c r="G14" s="34"/>
      <c r="H14" s="34"/>
      <c r="I14" s="136" t="s">
        <v>25</v>
      </c>
      <c r="J14" s="139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9" t="str">
        <f>IF('Rekapitulace stavby'!E11="","",'Rekapitulace stavby'!E11)</f>
        <v xml:space="preserve"> </v>
      </c>
      <c r="F15" s="34"/>
      <c r="G15" s="34"/>
      <c r="H15" s="34"/>
      <c r="I15" s="136" t="s">
        <v>27</v>
      </c>
      <c r="J15" s="139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6" t="s">
        <v>28</v>
      </c>
      <c r="E17" s="34"/>
      <c r="F17" s="34"/>
      <c r="G17" s="34"/>
      <c r="H17" s="34"/>
      <c r="I17" s="13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9"/>
      <c r="G18" s="139"/>
      <c r="H18" s="139"/>
      <c r="I18" s="136" t="s">
        <v>27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6" t="s">
        <v>30</v>
      </c>
      <c r="E20" s="34"/>
      <c r="F20" s="34"/>
      <c r="G20" s="34"/>
      <c r="H20" s="34"/>
      <c r="I20" s="136" t="s">
        <v>25</v>
      </c>
      <c r="J20" s="139" t="s">
        <v>1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9" t="s">
        <v>31</v>
      </c>
      <c r="F21" s="34"/>
      <c r="G21" s="34"/>
      <c r="H21" s="34"/>
      <c r="I21" s="136" t="s">
        <v>27</v>
      </c>
      <c r="J21" s="139" t="s">
        <v>1</v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6" t="s">
        <v>33</v>
      </c>
      <c r="E23" s="34"/>
      <c r="F23" s="34"/>
      <c r="G23" s="34"/>
      <c r="H23" s="34"/>
      <c r="I23" s="136" t="s">
        <v>25</v>
      </c>
      <c r="J23" s="139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9" t="str">
        <f>IF('Rekapitulace stavby'!E20="","",'Rekapitulace stavby'!E20)</f>
        <v xml:space="preserve"> </v>
      </c>
      <c r="F24" s="34"/>
      <c r="G24" s="34"/>
      <c r="H24" s="34"/>
      <c r="I24" s="136" t="s">
        <v>27</v>
      </c>
      <c r="J24" s="139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6" t="s">
        <v>34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5"/>
      <c r="E29" s="145"/>
      <c r="F29" s="145"/>
      <c r="G29" s="145"/>
      <c r="H29" s="145"/>
      <c r="I29" s="145"/>
      <c r="J29" s="145"/>
      <c r="K29" s="145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6" t="s">
        <v>35</v>
      </c>
      <c r="E30" s="34"/>
      <c r="F30" s="34"/>
      <c r="G30" s="34"/>
      <c r="H30" s="34"/>
      <c r="I30" s="34"/>
      <c r="J30" s="147">
        <f>ROUND(J117,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5"/>
      <c r="E31" s="145"/>
      <c r="F31" s="145"/>
      <c r="G31" s="145"/>
      <c r="H31" s="145"/>
      <c r="I31" s="145"/>
      <c r="J31" s="145"/>
      <c r="K31" s="145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8" t="s">
        <v>37</v>
      </c>
      <c r="G32" s="34"/>
      <c r="H32" s="34"/>
      <c r="I32" s="148" t="s">
        <v>36</v>
      </c>
      <c r="J32" s="148" t="s">
        <v>38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9" t="s">
        <v>39</v>
      </c>
      <c r="E33" s="136" t="s">
        <v>40</v>
      </c>
      <c r="F33" s="150">
        <f>ROUND((SUM(BE117:BE124)),  2)</f>
        <v>0</v>
      </c>
      <c r="G33" s="34"/>
      <c r="H33" s="34"/>
      <c r="I33" s="151">
        <v>0.20999999999999999</v>
      </c>
      <c r="J33" s="150">
        <f>ROUND(((SUM(BE117:BE124))*I33),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6" t="s">
        <v>41</v>
      </c>
      <c r="F34" s="150">
        <f>ROUND((SUM(BF117:BF124)),  2)</f>
        <v>0</v>
      </c>
      <c r="G34" s="34"/>
      <c r="H34" s="34"/>
      <c r="I34" s="151">
        <v>0</v>
      </c>
      <c r="J34" s="150">
        <f>ROUND(((SUM(BF117:BF124))*I34),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6" t="s">
        <v>42</v>
      </c>
      <c r="F35" s="150">
        <f>ROUND((SUM(BG117:BG124)),  2)</f>
        <v>0</v>
      </c>
      <c r="G35" s="34"/>
      <c r="H35" s="34"/>
      <c r="I35" s="151">
        <v>0.20999999999999999</v>
      </c>
      <c r="J35" s="150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6" t="s">
        <v>43</v>
      </c>
      <c r="F36" s="150">
        <f>ROUND((SUM(BH117:BH124)),  2)</f>
        <v>0</v>
      </c>
      <c r="G36" s="34"/>
      <c r="H36" s="34"/>
      <c r="I36" s="151">
        <v>0</v>
      </c>
      <c r="J36" s="150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6" t="s">
        <v>44</v>
      </c>
      <c r="F37" s="150">
        <f>ROUND((SUM(BI117:BI124)),  2)</f>
        <v>0</v>
      </c>
      <c r="G37" s="34"/>
      <c r="H37" s="34"/>
      <c r="I37" s="151">
        <v>0</v>
      </c>
      <c r="J37" s="150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52"/>
      <c r="D39" s="153" t="s">
        <v>45</v>
      </c>
      <c r="E39" s="154"/>
      <c r="F39" s="154"/>
      <c r="G39" s="155" t="s">
        <v>46</v>
      </c>
      <c r="H39" s="156" t="s">
        <v>47</v>
      </c>
      <c r="I39" s="154"/>
      <c r="J39" s="157">
        <f>SUM(J30:J37)</f>
        <v>0</v>
      </c>
      <c r="K39" s="158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9" t="s">
        <v>48</v>
      </c>
      <c r="E50" s="160"/>
      <c r="F50" s="160"/>
      <c r="G50" s="159" t="s">
        <v>49</v>
      </c>
      <c r="H50" s="160"/>
      <c r="I50" s="160"/>
      <c r="J50" s="160"/>
      <c r="K50" s="160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61" t="s">
        <v>50</v>
      </c>
      <c r="E61" s="162"/>
      <c r="F61" s="163" t="s">
        <v>51</v>
      </c>
      <c r="G61" s="161" t="s">
        <v>50</v>
      </c>
      <c r="H61" s="162"/>
      <c r="I61" s="162"/>
      <c r="J61" s="164" t="s">
        <v>51</v>
      </c>
      <c r="K61" s="162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9" t="s">
        <v>52</v>
      </c>
      <c r="E65" s="165"/>
      <c r="F65" s="165"/>
      <c r="G65" s="159" t="s">
        <v>53</v>
      </c>
      <c r="H65" s="165"/>
      <c r="I65" s="165"/>
      <c r="J65" s="165"/>
      <c r="K65" s="16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61" t="s">
        <v>50</v>
      </c>
      <c r="E76" s="162"/>
      <c r="F76" s="163" t="s">
        <v>51</v>
      </c>
      <c r="G76" s="161" t="s">
        <v>50</v>
      </c>
      <c r="H76" s="162"/>
      <c r="I76" s="162"/>
      <c r="J76" s="164" t="s">
        <v>51</v>
      </c>
      <c r="K76" s="162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97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6"/>
      <c r="D85" s="36"/>
      <c r="E85" s="170" t="str">
        <f>E7</f>
        <v>STAVEBNÍ ÚPRAVY BYTOVÉ JEDNOTKY č. 3 BALBÍNOVA 17, ŠUMPERK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95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02 - Slaboproudá elektroinstalace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>Šumperk</v>
      </c>
      <c r="G89" s="36"/>
      <c r="H89" s="36"/>
      <c r="I89" s="28" t="s">
        <v>22</v>
      </c>
      <c r="J89" s="75" t="str">
        <f>IF(J12="","",J12)</f>
        <v>13. 8. 2023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 </v>
      </c>
      <c r="G91" s="36"/>
      <c r="H91" s="36"/>
      <c r="I91" s="28" t="s">
        <v>30</v>
      </c>
      <c r="J91" s="32" t="str">
        <f>E21</f>
        <v>Ing.Pavel Matura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6"/>
      <c r="E92" s="36"/>
      <c r="F92" s="23" t="str">
        <f>IF(E18="","",E18)</f>
        <v>Vyplň údaj</v>
      </c>
      <c r="G92" s="36"/>
      <c r="H92" s="36"/>
      <c r="I92" s="28" t="s">
        <v>33</v>
      </c>
      <c r="J92" s="32" t="str">
        <f>E24</f>
        <v xml:space="preserve"> 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71" t="s">
        <v>98</v>
      </c>
      <c r="D94" s="172"/>
      <c r="E94" s="172"/>
      <c r="F94" s="172"/>
      <c r="G94" s="172"/>
      <c r="H94" s="172"/>
      <c r="I94" s="172"/>
      <c r="J94" s="173" t="s">
        <v>99</v>
      </c>
      <c r="K94" s="172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4" t="s">
        <v>100</v>
      </c>
      <c r="D96" s="36"/>
      <c r="E96" s="36"/>
      <c r="F96" s="36"/>
      <c r="G96" s="36"/>
      <c r="H96" s="36"/>
      <c r="I96" s="36"/>
      <c r="J96" s="106">
        <f>J117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101</v>
      </c>
    </row>
    <row r="97" s="9" customFormat="1" ht="24.96" customHeight="1">
      <c r="A97" s="9"/>
      <c r="B97" s="175"/>
      <c r="C97" s="176"/>
      <c r="D97" s="177" t="s">
        <v>366</v>
      </c>
      <c r="E97" s="178"/>
      <c r="F97" s="178"/>
      <c r="G97" s="178"/>
      <c r="H97" s="178"/>
      <c r="I97" s="178"/>
      <c r="J97" s="179">
        <f>J118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107</v>
      </c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6.25" customHeight="1">
      <c r="A107" s="34"/>
      <c r="B107" s="35"/>
      <c r="C107" s="36"/>
      <c r="D107" s="36"/>
      <c r="E107" s="170" t="str">
        <f>E7</f>
        <v>STAVEBNÍ ÚPRAVY BYTOVÉ JEDNOTKY č. 3 BALBÍNOVA 17, ŠUMPERK</v>
      </c>
      <c r="F107" s="28"/>
      <c r="G107" s="28"/>
      <c r="H107" s="28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95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72" t="str">
        <f>E9</f>
        <v>02 - Slaboproudá elektroinstalace</v>
      </c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20</v>
      </c>
      <c r="D111" s="36"/>
      <c r="E111" s="36"/>
      <c r="F111" s="23" t="str">
        <f>F12</f>
        <v>Šumperk</v>
      </c>
      <c r="G111" s="36"/>
      <c r="H111" s="36"/>
      <c r="I111" s="28" t="s">
        <v>22</v>
      </c>
      <c r="J111" s="75" t="str">
        <f>IF(J12="","",J12)</f>
        <v>13. 8. 2023</v>
      </c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24</v>
      </c>
      <c r="D113" s="36"/>
      <c r="E113" s="36"/>
      <c r="F113" s="23" t="str">
        <f>E15</f>
        <v xml:space="preserve"> </v>
      </c>
      <c r="G113" s="36"/>
      <c r="H113" s="36"/>
      <c r="I113" s="28" t="s">
        <v>30</v>
      </c>
      <c r="J113" s="32" t="str">
        <f>E21</f>
        <v>Ing.Pavel Matura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28</v>
      </c>
      <c r="D114" s="36"/>
      <c r="E114" s="36"/>
      <c r="F114" s="23" t="str">
        <f>IF(E18="","",E18)</f>
        <v>Vyplň údaj</v>
      </c>
      <c r="G114" s="36"/>
      <c r="H114" s="36"/>
      <c r="I114" s="28" t="s">
        <v>33</v>
      </c>
      <c r="J114" s="32" t="str">
        <f>E24</f>
        <v xml:space="preserve"> 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0" customFormat="1" ht="29.28" customHeight="1">
      <c r="A116" s="181"/>
      <c r="B116" s="182"/>
      <c r="C116" s="183" t="s">
        <v>108</v>
      </c>
      <c r="D116" s="184" t="s">
        <v>60</v>
      </c>
      <c r="E116" s="184" t="s">
        <v>56</v>
      </c>
      <c r="F116" s="184" t="s">
        <v>57</v>
      </c>
      <c r="G116" s="184" t="s">
        <v>109</v>
      </c>
      <c r="H116" s="184" t="s">
        <v>110</v>
      </c>
      <c r="I116" s="184" t="s">
        <v>111</v>
      </c>
      <c r="J116" s="184" t="s">
        <v>99</v>
      </c>
      <c r="K116" s="185" t="s">
        <v>112</v>
      </c>
      <c r="L116" s="186"/>
      <c r="M116" s="96" t="s">
        <v>1</v>
      </c>
      <c r="N116" s="97" t="s">
        <v>39</v>
      </c>
      <c r="O116" s="97" t="s">
        <v>113</v>
      </c>
      <c r="P116" s="97" t="s">
        <v>114</v>
      </c>
      <c r="Q116" s="97" t="s">
        <v>115</v>
      </c>
      <c r="R116" s="97" t="s">
        <v>116</v>
      </c>
      <c r="S116" s="97" t="s">
        <v>117</v>
      </c>
      <c r="T116" s="97" t="s">
        <v>118</v>
      </c>
      <c r="U116" s="98" t="s">
        <v>119</v>
      </c>
      <c r="V116" s="181"/>
      <c r="W116" s="181"/>
      <c r="X116" s="181"/>
      <c r="Y116" s="181"/>
      <c r="Z116" s="181"/>
      <c r="AA116" s="181"/>
      <c r="AB116" s="181"/>
      <c r="AC116" s="181"/>
      <c r="AD116" s="181"/>
      <c r="AE116" s="181"/>
    </row>
    <row r="117" s="2" customFormat="1" ht="22.8" customHeight="1">
      <c r="A117" s="34"/>
      <c r="B117" s="35"/>
      <c r="C117" s="103" t="s">
        <v>120</v>
      </c>
      <c r="D117" s="36"/>
      <c r="E117" s="36"/>
      <c r="F117" s="36"/>
      <c r="G117" s="36"/>
      <c r="H117" s="36"/>
      <c r="I117" s="36"/>
      <c r="J117" s="187">
        <f>BK117</f>
        <v>0</v>
      </c>
      <c r="K117" s="36"/>
      <c r="L117" s="40"/>
      <c r="M117" s="99"/>
      <c r="N117" s="188"/>
      <c r="O117" s="100"/>
      <c r="P117" s="189">
        <f>P118</f>
        <v>0</v>
      </c>
      <c r="Q117" s="100"/>
      <c r="R117" s="189">
        <f>R118</f>
        <v>0</v>
      </c>
      <c r="S117" s="100"/>
      <c r="T117" s="189">
        <f>T118</f>
        <v>0</v>
      </c>
      <c r="U117" s="101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74</v>
      </c>
      <c r="AU117" s="13" t="s">
        <v>101</v>
      </c>
      <c r="BK117" s="190">
        <f>BK118</f>
        <v>0</v>
      </c>
    </row>
    <row r="118" s="11" customFormat="1" ht="25.92" customHeight="1">
      <c r="A118" s="11"/>
      <c r="B118" s="191"/>
      <c r="C118" s="192"/>
      <c r="D118" s="193" t="s">
        <v>74</v>
      </c>
      <c r="E118" s="194" t="s">
        <v>121</v>
      </c>
      <c r="F118" s="194" t="s">
        <v>367</v>
      </c>
      <c r="G118" s="192"/>
      <c r="H118" s="192"/>
      <c r="I118" s="195"/>
      <c r="J118" s="196">
        <f>BK118</f>
        <v>0</v>
      </c>
      <c r="K118" s="192"/>
      <c r="L118" s="197"/>
      <c r="M118" s="198"/>
      <c r="N118" s="199"/>
      <c r="O118" s="199"/>
      <c r="P118" s="200">
        <f>SUM(P119:P124)</f>
        <v>0</v>
      </c>
      <c r="Q118" s="199"/>
      <c r="R118" s="200">
        <f>SUM(R119:R124)</f>
        <v>0</v>
      </c>
      <c r="S118" s="199"/>
      <c r="T118" s="200">
        <f>SUM(T119:T124)</f>
        <v>0</v>
      </c>
      <c r="U118" s="20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2" t="s">
        <v>82</v>
      </c>
      <c r="AT118" s="203" t="s">
        <v>74</v>
      </c>
      <c r="AU118" s="203" t="s">
        <v>8</v>
      </c>
      <c r="AY118" s="202" t="s">
        <v>123</v>
      </c>
      <c r="BK118" s="204">
        <f>SUM(BK119:BK124)</f>
        <v>0</v>
      </c>
    </row>
    <row r="119" s="2" customFormat="1" ht="24.15" customHeight="1">
      <c r="A119" s="34"/>
      <c r="B119" s="35"/>
      <c r="C119" s="205" t="s">
        <v>82</v>
      </c>
      <c r="D119" s="205" t="s">
        <v>124</v>
      </c>
      <c r="E119" s="206" t="s">
        <v>197</v>
      </c>
      <c r="F119" s="207" t="s">
        <v>198</v>
      </c>
      <c r="G119" s="208" t="s">
        <v>127</v>
      </c>
      <c r="H119" s="209">
        <v>1</v>
      </c>
      <c r="I119" s="210"/>
      <c r="J119" s="211">
        <f>ROUND(I119*H119,2)</f>
        <v>0</v>
      </c>
      <c r="K119" s="207" t="s">
        <v>128</v>
      </c>
      <c r="L119" s="40"/>
      <c r="M119" s="212" t="s">
        <v>1</v>
      </c>
      <c r="N119" s="213" t="s">
        <v>40</v>
      </c>
      <c r="O119" s="87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4">
        <f>S119*H119</f>
        <v>0</v>
      </c>
      <c r="U119" s="215" t="s">
        <v>1</v>
      </c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16" t="s">
        <v>163</v>
      </c>
      <c r="AT119" s="216" t="s">
        <v>124</v>
      </c>
      <c r="AU119" s="216" t="s">
        <v>82</v>
      </c>
      <c r="AY119" s="13" t="s">
        <v>123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3" t="s">
        <v>82</v>
      </c>
      <c r="BK119" s="217">
        <f>ROUND(I119*H119,2)</f>
        <v>0</v>
      </c>
      <c r="BL119" s="13" t="s">
        <v>163</v>
      </c>
      <c r="BM119" s="216" t="s">
        <v>368</v>
      </c>
    </row>
    <row r="120" s="2" customFormat="1">
      <c r="A120" s="34"/>
      <c r="B120" s="35"/>
      <c r="C120" s="36"/>
      <c r="D120" s="218" t="s">
        <v>130</v>
      </c>
      <c r="E120" s="36"/>
      <c r="F120" s="219" t="s">
        <v>200</v>
      </c>
      <c r="G120" s="36"/>
      <c r="H120" s="36"/>
      <c r="I120" s="220"/>
      <c r="J120" s="36"/>
      <c r="K120" s="36"/>
      <c r="L120" s="40"/>
      <c r="M120" s="221"/>
      <c r="N120" s="222"/>
      <c r="O120" s="87"/>
      <c r="P120" s="87"/>
      <c r="Q120" s="87"/>
      <c r="R120" s="87"/>
      <c r="S120" s="87"/>
      <c r="T120" s="87"/>
      <c r="U120" s="88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130</v>
      </c>
      <c r="AU120" s="13" t="s">
        <v>82</v>
      </c>
    </row>
    <row r="121" s="2" customFormat="1" ht="24.15" customHeight="1">
      <c r="A121" s="34"/>
      <c r="B121" s="35"/>
      <c r="C121" s="223" t="s">
        <v>84</v>
      </c>
      <c r="D121" s="223" t="s">
        <v>146</v>
      </c>
      <c r="E121" s="224" t="s">
        <v>202</v>
      </c>
      <c r="F121" s="225" t="s">
        <v>203</v>
      </c>
      <c r="G121" s="226" t="s">
        <v>204</v>
      </c>
      <c r="H121" s="227">
        <v>1</v>
      </c>
      <c r="I121" s="228"/>
      <c r="J121" s="229">
        <f>ROUND(I121*H121,2)</f>
        <v>0</v>
      </c>
      <c r="K121" s="225" t="s">
        <v>1</v>
      </c>
      <c r="L121" s="230"/>
      <c r="M121" s="231" t="s">
        <v>1</v>
      </c>
      <c r="N121" s="232" t="s">
        <v>40</v>
      </c>
      <c r="O121" s="87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4">
        <f>S121*H121</f>
        <v>0</v>
      </c>
      <c r="U121" s="215" t="s">
        <v>1</v>
      </c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6" t="s">
        <v>149</v>
      </c>
      <c r="AT121" s="216" t="s">
        <v>146</v>
      </c>
      <c r="AU121" s="216" t="s">
        <v>82</v>
      </c>
      <c r="AY121" s="13" t="s">
        <v>123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3" t="s">
        <v>82</v>
      </c>
      <c r="BK121" s="217">
        <f>ROUND(I121*H121,2)</f>
        <v>0</v>
      </c>
      <c r="BL121" s="13" t="s">
        <v>139</v>
      </c>
      <c r="BM121" s="216" t="s">
        <v>369</v>
      </c>
    </row>
    <row r="122" s="2" customFormat="1" ht="16.5" customHeight="1">
      <c r="A122" s="34"/>
      <c r="B122" s="35"/>
      <c r="C122" s="205" t="s">
        <v>132</v>
      </c>
      <c r="D122" s="205" t="s">
        <v>124</v>
      </c>
      <c r="E122" s="206" t="s">
        <v>370</v>
      </c>
      <c r="F122" s="207" t="s">
        <v>290</v>
      </c>
      <c r="G122" s="208" t="s">
        <v>291</v>
      </c>
      <c r="H122" s="209">
        <v>0.5</v>
      </c>
      <c r="I122" s="210"/>
      <c r="J122" s="211">
        <f>ROUND(I122*H122,2)</f>
        <v>0</v>
      </c>
      <c r="K122" s="207" t="s">
        <v>128</v>
      </c>
      <c r="L122" s="40"/>
      <c r="M122" s="212" t="s">
        <v>1</v>
      </c>
      <c r="N122" s="213" t="s">
        <v>40</v>
      </c>
      <c r="O122" s="87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4">
        <f>S122*H122</f>
        <v>0</v>
      </c>
      <c r="U122" s="215" t="s">
        <v>1</v>
      </c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16" t="s">
        <v>139</v>
      </c>
      <c r="AT122" s="216" t="s">
        <v>124</v>
      </c>
      <c r="AU122" s="216" t="s">
        <v>82</v>
      </c>
      <c r="AY122" s="13" t="s">
        <v>123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3" t="s">
        <v>82</v>
      </c>
      <c r="BK122" s="217">
        <f>ROUND(I122*H122,2)</f>
        <v>0</v>
      </c>
      <c r="BL122" s="13" t="s">
        <v>139</v>
      </c>
      <c r="BM122" s="216" t="s">
        <v>371</v>
      </c>
    </row>
    <row r="123" s="2" customFormat="1">
      <c r="A123" s="34"/>
      <c r="B123" s="35"/>
      <c r="C123" s="36"/>
      <c r="D123" s="218" t="s">
        <v>130</v>
      </c>
      <c r="E123" s="36"/>
      <c r="F123" s="219" t="s">
        <v>372</v>
      </c>
      <c r="G123" s="36"/>
      <c r="H123" s="36"/>
      <c r="I123" s="220"/>
      <c r="J123" s="36"/>
      <c r="K123" s="36"/>
      <c r="L123" s="40"/>
      <c r="M123" s="221"/>
      <c r="N123" s="222"/>
      <c r="O123" s="87"/>
      <c r="P123" s="87"/>
      <c r="Q123" s="87"/>
      <c r="R123" s="87"/>
      <c r="S123" s="87"/>
      <c r="T123" s="87"/>
      <c r="U123" s="88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130</v>
      </c>
      <c r="AU123" s="13" t="s">
        <v>82</v>
      </c>
    </row>
    <row r="124" s="2" customFormat="1" ht="33" customHeight="1">
      <c r="A124" s="34"/>
      <c r="B124" s="35"/>
      <c r="C124" s="223" t="s">
        <v>139</v>
      </c>
      <c r="D124" s="223" t="s">
        <v>146</v>
      </c>
      <c r="E124" s="224" t="s">
        <v>373</v>
      </c>
      <c r="F124" s="225" t="s">
        <v>374</v>
      </c>
      <c r="G124" s="226" t="s">
        <v>204</v>
      </c>
      <c r="H124" s="227">
        <v>1</v>
      </c>
      <c r="I124" s="228"/>
      <c r="J124" s="229">
        <f>ROUND(I124*H124,2)</f>
        <v>0</v>
      </c>
      <c r="K124" s="225" t="s">
        <v>1</v>
      </c>
      <c r="L124" s="230"/>
      <c r="M124" s="235" t="s">
        <v>1</v>
      </c>
      <c r="N124" s="236" t="s">
        <v>40</v>
      </c>
      <c r="O124" s="237"/>
      <c r="P124" s="238">
        <f>O124*H124</f>
        <v>0</v>
      </c>
      <c r="Q124" s="238">
        <v>0</v>
      </c>
      <c r="R124" s="238">
        <f>Q124*H124</f>
        <v>0</v>
      </c>
      <c r="S124" s="238">
        <v>0</v>
      </c>
      <c r="T124" s="238">
        <f>S124*H124</f>
        <v>0</v>
      </c>
      <c r="U124" s="239" t="s">
        <v>1</v>
      </c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6" t="s">
        <v>149</v>
      </c>
      <c r="AT124" s="216" t="s">
        <v>146</v>
      </c>
      <c r="AU124" s="216" t="s">
        <v>82</v>
      </c>
      <c r="AY124" s="13" t="s">
        <v>123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3" t="s">
        <v>82</v>
      </c>
      <c r="BK124" s="217">
        <f>ROUND(I124*H124,2)</f>
        <v>0</v>
      </c>
      <c r="BL124" s="13" t="s">
        <v>139</v>
      </c>
      <c r="BM124" s="216" t="s">
        <v>375</v>
      </c>
    </row>
    <row r="125" s="2" customFormat="1" ht="6.96" customHeight="1">
      <c r="A125" s="34"/>
      <c r="B125" s="62"/>
      <c r="C125" s="63"/>
      <c r="D125" s="63"/>
      <c r="E125" s="63"/>
      <c r="F125" s="63"/>
      <c r="G125" s="63"/>
      <c r="H125" s="63"/>
      <c r="I125" s="63"/>
      <c r="J125" s="63"/>
      <c r="K125" s="63"/>
      <c r="L125" s="40"/>
      <c r="M125" s="34"/>
      <c r="O125" s="34"/>
      <c r="P125" s="34"/>
      <c r="Q125" s="34"/>
      <c r="R125" s="3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</sheetData>
  <sheetProtection sheet="1" autoFilter="0" formatColumns="0" formatRows="0" objects="1" scenarios="1" spinCount="100000" saltValue="8ME32qxyGspemLKBT7SqaTg4ML+efi+7jWuFmS8NxSaLbwF1T/qZV9G03I5R7gkaEa4ybFs4rIGisrosuQNE1A==" hashValue="p3y5XlJ58CeeQiGijdo9/T19gZxQkjFRVnlasnXA255CXQUZpkXEnG4hmail+uldUU7ebJi0TH5y5TK9WDo2Tg==" algorithmName="SHA-512" password="CC35"/>
  <autoFilter ref="C116:K124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hyperlinks>
    <hyperlink ref="F120" r:id="rId1" display="https://podminky.urs.cz/item/CS_URS_2023_02/741310212"/>
    <hyperlink ref="F123" r:id="rId2" display="https://podminky.urs.cz/item/CS_URS_2023_02/HZS223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90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6"/>
      <c r="AT3" s="13" t="s">
        <v>84</v>
      </c>
    </row>
    <row r="4" s="1" customFormat="1" ht="24.96" customHeight="1">
      <c r="B4" s="16"/>
      <c r="D4" s="134" t="s">
        <v>94</v>
      </c>
      <c r="L4" s="16"/>
      <c r="M4" s="13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6" t="s">
        <v>16</v>
      </c>
      <c r="L6" s="16"/>
    </row>
    <row r="7" s="1" customFormat="1" ht="26.25" customHeight="1">
      <c r="B7" s="16"/>
      <c r="E7" s="137" t="str">
        <f>'Rekapitulace stavby'!K6</f>
        <v>STAVEBNÍ ÚPRAVY BYTOVÉ JEDNOTKY č. 3 BALBÍNOVA 17, ŠUMPERK</v>
      </c>
      <c r="F7" s="136"/>
      <c r="G7" s="136"/>
      <c r="H7" s="136"/>
      <c r="L7" s="16"/>
    </row>
    <row r="8" s="2" customFormat="1" ht="12" customHeight="1">
      <c r="A8" s="34"/>
      <c r="B8" s="40"/>
      <c r="C8" s="34"/>
      <c r="D8" s="136" t="s">
        <v>95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8" t="s">
        <v>376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6" t="s">
        <v>18</v>
      </c>
      <c r="E11" s="34"/>
      <c r="F11" s="139" t="s">
        <v>1</v>
      </c>
      <c r="G11" s="34"/>
      <c r="H11" s="34"/>
      <c r="I11" s="136" t="s">
        <v>19</v>
      </c>
      <c r="J11" s="139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6" t="s">
        <v>20</v>
      </c>
      <c r="E12" s="34"/>
      <c r="F12" s="139" t="s">
        <v>21</v>
      </c>
      <c r="G12" s="34"/>
      <c r="H12" s="34"/>
      <c r="I12" s="136" t="s">
        <v>22</v>
      </c>
      <c r="J12" s="140" t="str">
        <f>'Rekapitulace stavby'!AN8</f>
        <v>13. 8. 2023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6" t="s">
        <v>24</v>
      </c>
      <c r="E14" s="34"/>
      <c r="F14" s="34"/>
      <c r="G14" s="34"/>
      <c r="H14" s="34"/>
      <c r="I14" s="136" t="s">
        <v>25</v>
      </c>
      <c r="J14" s="139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9" t="str">
        <f>IF('Rekapitulace stavby'!E11="","",'Rekapitulace stavby'!E11)</f>
        <v xml:space="preserve"> </v>
      </c>
      <c r="F15" s="34"/>
      <c r="G15" s="34"/>
      <c r="H15" s="34"/>
      <c r="I15" s="136" t="s">
        <v>27</v>
      </c>
      <c r="J15" s="139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6" t="s">
        <v>28</v>
      </c>
      <c r="E17" s="34"/>
      <c r="F17" s="34"/>
      <c r="G17" s="34"/>
      <c r="H17" s="34"/>
      <c r="I17" s="13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9"/>
      <c r="G18" s="139"/>
      <c r="H18" s="139"/>
      <c r="I18" s="136" t="s">
        <v>27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6" t="s">
        <v>30</v>
      </c>
      <c r="E20" s="34"/>
      <c r="F20" s="34"/>
      <c r="G20" s="34"/>
      <c r="H20" s="34"/>
      <c r="I20" s="136" t="s">
        <v>25</v>
      </c>
      <c r="J20" s="139" t="s">
        <v>1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9" t="s">
        <v>31</v>
      </c>
      <c r="F21" s="34"/>
      <c r="G21" s="34"/>
      <c r="H21" s="34"/>
      <c r="I21" s="136" t="s">
        <v>27</v>
      </c>
      <c r="J21" s="139" t="s">
        <v>1</v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6" t="s">
        <v>33</v>
      </c>
      <c r="E23" s="34"/>
      <c r="F23" s="34"/>
      <c r="G23" s="34"/>
      <c r="H23" s="34"/>
      <c r="I23" s="136" t="s">
        <v>25</v>
      </c>
      <c r="J23" s="139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9" t="str">
        <f>IF('Rekapitulace stavby'!E20="","",'Rekapitulace stavby'!E20)</f>
        <v xml:space="preserve"> </v>
      </c>
      <c r="F24" s="34"/>
      <c r="G24" s="34"/>
      <c r="H24" s="34"/>
      <c r="I24" s="136" t="s">
        <v>27</v>
      </c>
      <c r="J24" s="139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6" t="s">
        <v>34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5"/>
      <c r="E29" s="145"/>
      <c r="F29" s="145"/>
      <c r="G29" s="145"/>
      <c r="H29" s="145"/>
      <c r="I29" s="145"/>
      <c r="J29" s="145"/>
      <c r="K29" s="145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6" t="s">
        <v>35</v>
      </c>
      <c r="E30" s="34"/>
      <c r="F30" s="34"/>
      <c r="G30" s="34"/>
      <c r="H30" s="34"/>
      <c r="I30" s="34"/>
      <c r="J30" s="147">
        <f>ROUND(J117,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5"/>
      <c r="E31" s="145"/>
      <c r="F31" s="145"/>
      <c r="G31" s="145"/>
      <c r="H31" s="145"/>
      <c r="I31" s="145"/>
      <c r="J31" s="145"/>
      <c r="K31" s="145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8" t="s">
        <v>37</v>
      </c>
      <c r="G32" s="34"/>
      <c r="H32" s="34"/>
      <c r="I32" s="148" t="s">
        <v>36</v>
      </c>
      <c r="J32" s="148" t="s">
        <v>38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9" t="s">
        <v>39</v>
      </c>
      <c r="E33" s="136" t="s">
        <v>40</v>
      </c>
      <c r="F33" s="150">
        <f>ROUND((SUM(BE117:BE126)),  2)</f>
        <v>0</v>
      </c>
      <c r="G33" s="34"/>
      <c r="H33" s="34"/>
      <c r="I33" s="151">
        <v>0.20999999999999999</v>
      </c>
      <c r="J33" s="150">
        <f>ROUND(((SUM(BE117:BE126))*I33),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6" t="s">
        <v>41</v>
      </c>
      <c r="F34" s="150">
        <f>ROUND((SUM(BF117:BF126)),  2)</f>
        <v>0</v>
      </c>
      <c r="G34" s="34"/>
      <c r="H34" s="34"/>
      <c r="I34" s="151">
        <v>0</v>
      </c>
      <c r="J34" s="150">
        <f>ROUND(((SUM(BF117:BF126))*I34),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6" t="s">
        <v>42</v>
      </c>
      <c r="F35" s="150">
        <f>ROUND((SUM(BG117:BG126)),  2)</f>
        <v>0</v>
      </c>
      <c r="G35" s="34"/>
      <c r="H35" s="34"/>
      <c r="I35" s="151">
        <v>0.20999999999999999</v>
      </c>
      <c r="J35" s="150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6" t="s">
        <v>43</v>
      </c>
      <c r="F36" s="150">
        <f>ROUND((SUM(BH117:BH126)),  2)</f>
        <v>0</v>
      </c>
      <c r="G36" s="34"/>
      <c r="H36" s="34"/>
      <c r="I36" s="151">
        <v>0</v>
      </c>
      <c r="J36" s="150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6" t="s">
        <v>44</v>
      </c>
      <c r="F37" s="150">
        <f>ROUND((SUM(BI117:BI126)),  2)</f>
        <v>0</v>
      </c>
      <c r="G37" s="34"/>
      <c r="H37" s="34"/>
      <c r="I37" s="151">
        <v>0</v>
      </c>
      <c r="J37" s="150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52"/>
      <c r="D39" s="153" t="s">
        <v>45</v>
      </c>
      <c r="E39" s="154"/>
      <c r="F39" s="154"/>
      <c r="G39" s="155" t="s">
        <v>46</v>
      </c>
      <c r="H39" s="156" t="s">
        <v>47</v>
      </c>
      <c r="I39" s="154"/>
      <c r="J39" s="157">
        <f>SUM(J30:J37)</f>
        <v>0</v>
      </c>
      <c r="K39" s="158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9" t="s">
        <v>48</v>
      </c>
      <c r="E50" s="160"/>
      <c r="F50" s="160"/>
      <c r="G50" s="159" t="s">
        <v>49</v>
      </c>
      <c r="H50" s="160"/>
      <c r="I50" s="160"/>
      <c r="J50" s="160"/>
      <c r="K50" s="160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61" t="s">
        <v>50</v>
      </c>
      <c r="E61" s="162"/>
      <c r="F61" s="163" t="s">
        <v>51</v>
      </c>
      <c r="G61" s="161" t="s">
        <v>50</v>
      </c>
      <c r="H61" s="162"/>
      <c r="I61" s="162"/>
      <c r="J61" s="164" t="s">
        <v>51</v>
      </c>
      <c r="K61" s="162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9" t="s">
        <v>52</v>
      </c>
      <c r="E65" s="165"/>
      <c r="F65" s="165"/>
      <c r="G65" s="159" t="s">
        <v>53</v>
      </c>
      <c r="H65" s="165"/>
      <c r="I65" s="165"/>
      <c r="J65" s="165"/>
      <c r="K65" s="16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61" t="s">
        <v>50</v>
      </c>
      <c r="E76" s="162"/>
      <c r="F76" s="163" t="s">
        <v>51</v>
      </c>
      <c r="G76" s="161" t="s">
        <v>50</v>
      </c>
      <c r="H76" s="162"/>
      <c r="I76" s="162"/>
      <c r="J76" s="164" t="s">
        <v>51</v>
      </c>
      <c r="K76" s="162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97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6"/>
      <c r="D85" s="36"/>
      <c r="E85" s="170" t="str">
        <f>E7</f>
        <v>STAVEBNÍ ÚPRAVY BYTOVÉ JEDNOTKY č. 3 BALBÍNOVA 17, ŠUMPERK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95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03 - Dodávky - Rozvaděč RB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>Šumperk</v>
      </c>
      <c r="G89" s="36"/>
      <c r="H89" s="36"/>
      <c r="I89" s="28" t="s">
        <v>22</v>
      </c>
      <c r="J89" s="75" t="str">
        <f>IF(J12="","",J12)</f>
        <v>13. 8. 2023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 </v>
      </c>
      <c r="G91" s="36"/>
      <c r="H91" s="36"/>
      <c r="I91" s="28" t="s">
        <v>30</v>
      </c>
      <c r="J91" s="32" t="str">
        <f>E21</f>
        <v>Ing.Pavel Matura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6"/>
      <c r="E92" s="36"/>
      <c r="F92" s="23" t="str">
        <f>IF(E18="","",E18)</f>
        <v>Vyplň údaj</v>
      </c>
      <c r="G92" s="36"/>
      <c r="H92" s="36"/>
      <c r="I92" s="28" t="s">
        <v>33</v>
      </c>
      <c r="J92" s="32" t="str">
        <f>E24</f>
        <v xml:space="preserve"> 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71" t="s">
        <v>98</v>
      </c>
      <c r="D94" s="172"/>
      <c r="E94" s="172"/>
      <c r="F94" s="172"/>
      <c r="G94" s="172"/>
      <c r="H94" s="172"/>
      <c r="I94" s="172"/>
      <c r="J94" s="173" t="s">
        <v>99</v>
      </c>
      <c r="K94" s="172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4" t="s">
        <v>100</v>
      </c>
      <c r="D96" s="36"/>
      <c r="E96" s="36"/>
      <c r="F96" s="36"/>
      <c r="G96" s="36"/>
      <c r="H96" s="36"/>
      <c r="I96" s="36"/>
      <c r="J96" s="106">
        <f>J117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101</v>
      </c>
    </row>
    <row r="97" s="9" customFormat="1" ht="24.96" customHeight="1">
      <c r="A97" s="9"/>
      <c r="B97" s="175"/>
      <c r="C97" s="176"/>
      <c r="D97" s="177" t="s">
        <v>377</v>
      </c>
      <c r="E97" s="178"/>
      <c r="F97" s="178"/>
      <c r="G97" s="178"/>
      <c r="H97" s="178"/>
      <c r="I97" s="178"/>
      <c r="J97" s="179">
        <f>J118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107</v>
      </c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6.25" customHeight="1">
      <c r="A107" s="34"/>
      <c r="B107" s="35"/>
      <c r="C107" s="36"/>
      <c r="D107" s="36"/>
      <c r="E107" s="170" t="str">
        <f>E7</f>
        <v>STAVEBNÍ ÚPRAVY BYTOVÉ JEDNOTKY č. 3 BALBÍNOVA 17, ŠUMPERK</v>
      </c>
      <c r="F107" s="28"/>
      <c r="G107" s="28"/>
      <c r="H107" s="28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95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72" t="str">
        <f>E9</f>
        <v>03 - Dodávky - Rozvaděč RB</v>
      </c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20</v>
      </c>
      <c r="D111" s="36"/>
      <c r="E111" s="36"/>
      <c r="F111" s="23" t="str">
        <f>F12</f>
        <v>Šumperk</v>
      </c>
      <c r="G111" s="36"/>
      <c r="H111" s="36"/>
      <c r="I111" s="28" t="s">
        <v>22</v>
      </c>
      <c r="J111" s="75" t="str">
        <f>IF(J12="","",J12)</f>
        <v>13. 8. 2023</v>
      </c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24</v>
      </c>
      <c r="D113" s="36"/>
      <c r="E113" s="36"/>
      <c r="F113" s="23" t="str">
        <f>E15</f>
        <v xml:space="preserve"> </v>
      </c>
      <c r="G113" s="36"/>
      <c r="H113" s="36"/>
      <c r="I113" s="28" t="s">
        <v>30</v>
      </c>
      <c r="J113" s="32" t="str">
        <f>E21</f>
        <v>Ing.Pavel Matura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28</v>
      </c>
      <c r="D114" s="36"/>
      <c r="E114" s="36"/>
      <c r="F114" s="23" t="str">
        <f>IF(E18="","",E18)</f>
        <v>Vyplň údaj</v>
      </c>
      <c r="G114" s="36"/>
      <c r="H114" s="36"/>
      <c r="I114" s="28" t="s">
        <v>33</v>
      </c>
      <c r="J114" s="32" t="str">
        <f>E24</f>
        <v xml:space="preserve"> 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0" customFormat="1" ht="29.28" customHeight="1">
      <c r="A116" s="181"/>
      <c r="B116" s="182"/>
      <c r="C116" s="183" t="s">
        <v>108</v>
      </c>
      <c r="D116" s="184" t="s">
        <v>60</v>
      </c>
      <c r="E116" s="184" t="s">
        <v>56</v>
      </c>
      <c r="F116" s="184" t="s">
        <v>57</v>
      </c>
      <c r="G116" s="184" t="s">
        <v>109</v>
      </c>
      <c r="H116" s="184" t="s">
        <v>110</v>
      </c>
      <c r="I116" s="184" t="s">
        <v>111</v>
      </c>
      <c r="J116" s="184" t="s">
        <v>99</v>
      </c>
      <c r="K116" s="185" t="s">
        <v>112</v>
      </c>
      <c r="L116" s="186"/>
      <c r="M116" s="96" t="s">
        <v>1</v>
      </c>
      <c r="N116" s="97" t="s">
        <v>39</v>
      </c>
      <c r="O116" s="97" t="s">
        <v>113</v>
      </c>
      <c r="P116" s="97" t="s">
        <v>114</v>
      </c>
      <c r="Q116" s="97" t="s">
        <v>115</v>
      </c>
      <c r="R116" s="97" t="s">
        <v>116</v>
      </c>
      <c r="S116" s="97" t="s">
        <v>117</v>
      </c>
      <c r="T116" s="97" t="s">
        <v>118</v>
      </c>
      <c r="U116" s="98" t="s">
        <v>119</v>
      </c>
      <c r="V116" s="181"/>
      <c r="W116" s="181"/>
      <c r="X116" s="181"/>
      <c r="Y116" s="181"/>
      <c r="Z116" s="181"/>
      <c r="AA116" s="181"/>
      <c r="AB116" s="181"/>
      <c r="AC116" s="181"/>
      <c r="AD116" s="181"/>
      <c r="AE116" s="181"/>
    </row>
    <row r="117" s="2" customFormat="1" ht="22.8" customHeight="1">
      <c r="A117" s="34"/>
      <c r="B117" s="35"/>
      <c r="C117" s="103" t="s">
        <v>120</v>
      </c>
      <c r="D117" s="36"/>
      <c r="E117" s="36"/>
      <c r="F117" s="36"/>
      <c r="G117" s="36"/>
      <c r="H117" s="36"/>
      <c r="I117" s="36"/>
      <c r="J117" s="187">
        <f>BK117</f>
        <v>0</v>
      </c>
      <c r="K117" s="36"/>
      <c r="L117" s="40"/>
      <c r="M117" s="99"/>
      <c r="N117" s="188"/>
      <c r="O117" s="100"/>
      <c r="P117" s="189">
        <f>P118</f>
        <v>0</v>
      </c>
      <c r="Q117" s="100"/>
      <c r="R117" s="189">
        <f>R118</f>
        <v>0</v>
      </c>
      <c r="S117" s="100"/>
      <c r="T117" s="189">
        <f>T118</f>
        <v>0</v>
      </c>
      <c r="U117" s="101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74</v>
      </c>
      <c r="AU117" s="13" t="s">
        <v>101</v>
      </c>
      <c r="BK117" s="190">
        <f>BK118</f>
        <v>0</v>
      </c>
    </row>
    <row r="118" s="11" customFormat="1" ht="25.92" customHeight="1">
      <c r="A118" s="11"/>
      <c r="B118" s="191"/>
      <c r="C118" s="192"/>
      <c r="D118" s="193" t="s">
        <v>74</v>
      </c>
      <c r="E118" s="194" t="s">
        <v>121</v>
      </c>
      <c r="F118" s="194" t="s">
        <v>378</v>
      </c>
      <c r="G118" s="192"/>
      <c r="H118" s="192"/>
      <c r="I118" s="195"/>
      <c r="J118" s="196">
        <f>BK118</f>
        <v>0</v>
      </c>
      <c r="K118" s="192"/>
      <c r="L118" s="197"/>
      <c r="M118" s="198"/>
      <c r="N118" s="199"/>
      <c r="O118" s="199"/>
      <c r="P118" s="200">
        <f>SUM(P119:P126)</f>
        <v>0</v>
      </c>
      <c r="Q118" s="199"/>
      <c r="R118" s="200">
        <f>SUM(R119:R126)</f>
        <v>0</v>
      </c>
      <c r="S118" s="199"/>
      <c r="T118" s="200">
        <f>SUM(T119:T126)</f>
        <v>0</v>
      </c>
      <c r="U118" s="20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2" t="s">
        <v>82</v>
      </c>
      <c r="AT118" s="203" t="s">
        <v>74</v>
      </c>
      <c r="AU118" s="203" t="s">
        <v>8</v>
      </c>
      <c r="AY118" s="202" t="s">
        <v>123</v>
      </c>
      <c r="BK118" s="204">
        <f>SUM(BK119:BK126)</f>
        <v>0</v>
      </c>
    </row>
    <row r="119" s="2" customFormat="1" ht="24.15" customHeight="1">
      <c r="A119" s="34"/>
      <c r="B119" s="35"/>
      <c r="C119" s="205" t="s">
        <v>82</v>
      </c>
      <c r="D119" s="205" t="s">
        <v>124</v>
      </c>
      <c r="E119" s="206" t="s">
        <v>379</v>
      </c>
      <c r="F119" s="207" t="s">
        <v>380</v>
      </c>
      <c r="G119" s="208" t="s">
        <v>127</v>
      </c>
      <c r="H119" s="209">
        <v>1</v>
      </c>
      <c r="I119" s="210"/>
      <c r="J119" s="211">
        <f>ROUND(I119*H119,2)</f>
        <v>0</v>
      </c>
      <c r="K119" s="207" t="s">
        <v>128</v>
      </c>
      <c r="L119" s="40"/>
      <c r="M119" s="212" t="s">
        <v>1</v>
      </c>
      <c r="N119" s="213" t="s">
        <v>40</v>
      </c>
      <c r="O119" s="87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4">
        <f>S119*H119</f>
        <v>0</v>
      </c>
      <c r="U119" s="215" t="s">
        <v>1</v>
      </c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16" t="s">
        <v>139</v>
      </c>
      <c r="AT119" s="216" t="s">
        <v>124</v>
      </c>
      <c r="AU119" s="216" t="s">
        <v>82</v>
      </c>
      <c r="AY119" s="13" t="s">
        <v>123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3" t="s">
        <v>82</v>
      </c>
      <c r="BK119" s="217">
        <f>ROUND(I119*H119,2)</f>
        <v>0</v>
      </c>
      <c r="BL119" s="13" t="s">
        <v>139</v>
      </c>
      <c r="BM119" s="216" t="s">
        <v>381</v>
      </c>
    </row>
    <row r="120" s="2" customFormat="1">
      <c r="A120" s="34"/>
      <c r="B120" s="35"/>
      <c r="C120" s="36"/>
      <c r="D120" s="218" t="s">
        <v>130</v>
      </c>
      <c r="E120" s="36"/>
      <c r="F120" s="219" t="s">
        <v>382</v>
      </c>
      <c r="G120" s="36"/>
      <c r="H120" s="36"/>
      <c r="I120" s="220"/>
      <c r="J120" s="36"/>
      <c r="K120" s="36"/>
      <c r="L120" s="40"/>
      <c r="M120" s="221"/>
      <c r="N120" s="222"/>
      <c r="O120" s="87"/>
      <c r="P120" s="87"/>
      <c r="Q120" s="87"/>
      <c r="R120" s="87"/>
      <c r="S120" s="87"/>
      <c r="T120" s="87"/>
      <c r="U120" s="88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130</v>
      </c>
      <c r="AU120" s="13" t="s">
        <v>82</v>
      </c>
    </row>
    <row r="121" s="2" customFormat="1" ht="24.15" customHeight="1">
      <c r="A121" s="34"/>
      <c r="B121" s="35"/>
      <c r="C121" s="223" t="s">
        <v>84</v>
      </c>
      <c r="D121" s="223" t="s">
        <v>146</v>
      </c>
      <c r="E121" s="224" t="s">
        <v>383</v>
      </c>
      <c r="F121" s="225" t="s">
        <v>384</v>
      </c>
      <c r="G121" s="226" t="s">
        <v>224</v>
      </c>
      <c r="H121" s="227">
        <v>1</v>
      </c>
      <c r="I121" s="228"/>
      <c r="J121" s="229">
        <f>ROUND(I121*H121,2)</f>
        <v>0</v>
      </c>
      <c r="K121" s="225" t="s">
        <v>1</v>
      </c>
      <c r="L121" s="230"/>
      <c r="M121" s="231" t="s">
        <v>1</v>
      </c>
      <c r="N121" s="232" t="s">
        <v>40</v>
      </c>
      <c r="O121" s="87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4">
        <f>S121*H121</f>
        <v>0</v>
      </c>
      <c r="U121" s="215" t="s">
        <v>1</v>
      </c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6" t="s">
        <v>169</v>
      </c>
      <c r="AT121" s="216" t="s">
        <v>146</v>
      </c>
      <c r="AU121" s="216" t="s">
        <v>82</v>
      </c>
      <c r="AY121" s="13" t="s">
        <v>123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3" t="s">
        <v>82</v>
      </c>
      <c r="BK121" s="217">
        <f>ROUND(I121*H121,2)</f>
        <v>0</v>
      </c>
      <c r="BL121" s="13" t="s">
        <v>163</v>
      </c>
      <c r="BM121" s="216" t="s">
        <v>385</v>
      </c>
    </row>
    <row r="122" s="2" customFormat="1" ht="16.5" customHeight="1">
      <c r="A122" s="34"/>
      <c r="B122" s="35"/>
      <c r="C122" s="205" t="s">
        <v>132</v>
      </c>
      <c r="D122" s="205" t="s">
        <v>124</v>
      </c>
      <c r="E122" s="206" t="s">
        <v>289</v>
      </c>
      <c r="F122" s="207" t="s">
        <v>290</v>
      </c>
      <c r="G122" s="208" t="s">
        <v>291</v>
      </c>
      <c r="H122" s="209">
        <v>8</v>
      </c>
      <c r="I122" s="210"/>
      <c r="J122" s="211">
        <f>ROUND(I122*H122,2)</f>
        <v>0</v>
      </c>
      <c r="K122" s="207" t="s">
        <v>128</v>
      </c>
      <c r="L122" s="40"/>
      <c r="M122" s="212" t="s">
        <v>1</v>
      </c>
      <c r="N122" s="213" t="s">
        <v>40</v>
      </c>
      <c r="O122" s="87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4">
        <f>S122*H122</f>
        <v>0</v>
      </c>
      <c r="U122" s="215" t="s">
        <v>1</v>
      </c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16" t="s">
        <v>209</v>
      </c>
      <c r="AT122" s="216" t="s">
        <v>124</v>
      </c>
      <c r="AU122" s="216" t="s">
        <v>82</v>
      </c>
      <c r="AY122" s="13" t="s">
        <v>123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3" t="s">
        <v>82</v>
      </c>
      <c r="BK122" s="217">
        <f>ROUND(I122*H122,2)</f>
        <v>0</v>
      </c>
      <c r="BL122" s="13" t="s">
        <v>209</v>
      </c>
      <c r="BM122" s="216" t="s">
        <v>386</v>
      </c>
    </row>
    <row r="123" s="2" customFormat="1">
      <c r="A123" s="34"/>
      <c r="B123" s="35"/>
      <c r="C123" s="36"/>
      <c r="D123" s="218" t="s">
        <v>130</v>
      </c>
      <c r="E123" s="36"/>
      <c r="F123" s="219" t="s">
        <v>293</v>
      </c>
      <c r="G123" s="36"/>
      <c r="H123" s="36"/>
      <c r="I123" s="220"/>
      <c r="J123" s="36"/>
      <c r="K123" s="36"/>
      <c r="L123" s="40"/>
      <c r="M123" s="221"/>
      <c r="N123" s="222"/>
      <c r="O123" s="87"/>
      <c r="P123" s="87"/>
      <c r="Q123" s="87"/>
      <c r="R123" s="87"/>
      <c r="S123" s="87"/>
      <c r="T123" s="87"/>
      <c r="U123" s="88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130</v>
      </c>
      <c r="AU123" s="13" t="s">
        <v>82</v>
      </c>
    </row>
    <row r="124" s="2" customFormat="1">
      <c r="A124" s="34"/>
      <c r="B124" s="35"/>
      <c r="C124" s="36"/>
      <c r="D124" s="233" t="s">
        <v>350</v>
      </c>
      <c r="E124" s="36"/>
      <c r="F124" s="234" t="s">
        <v>387</v>
      </c>
      <c r="G124" s="36"/>
      <c r="H124" s="36"/>
      <c r="I124" s="220"/>
      <c r="J124" s="36"/>
      <c r="K124" s="36"/>
      <c r="L124" s="40"/>
      <c r="M124" s="221"/>
      <c r="N124" s="222"/>
      <c r="O124" s="87"/>
      <c r="P124" s="87"/>
      <c r="Q124" s="87"/>
      <c r="R124" s="87"/>
      <c r="S124" s="87"/>
      <c r="T124" s="87"/>
      <c r="U124" s="88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350</v>
      </c>
      <c r="AU124" s="13" t="s">
        <v>82</v>
      </c>
    </row>
    <row r="125" s="2" customFormat="1" ht="24.15" customHeight="1">
      <c r="A125" s="34"/>
      <c r="B125" s="35"/>
      <c r="C125" s="223" t="s">
        <v>139</v>
      </c>
      <c r="D125" s="223" t="s">
        <v>146</v>
      </c>
      <c r="E125" s="224" t="s">
        <v>388</v>
      </c>
      <c r="F125" s="225" t="s">
        <v>389</v>
      </c>
      <c r="G125" s="226" t="s">
        <v>224</v>
      </c>
      <c r="H125" s="227">
        <v>1</v>
      </c>
      <c r="I125" s="228"/>
      <c r="J125" s="229">
        <f>ROUND(I125*H125,2)</f>
        <v>0</v>
      </c>
      <c r="K125" s="225" t="s">
        <v>1</v>
      </c>
      <c r="L125" s="230"/>
      <c r="M125" s="231" t="s">
        <v>1</v>
      </c>
      <c r="N125" s="232" t="s">
        <v>40</v>
      </c>
      <c r="O125" s="87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4">
        <f>S125*H125</f>
        <v>0</v>
      </c>
      <c r="U125" s="215" t="s">
        <v>1</v>
      </c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6" t="s">
        <v>169</v>
      </c>
      <c r="AT125" s="216" t="s">
        <v>146</v>
      </c>
      <c r="AU125" s="216" t="s">
        <v>82</v>
      </c>
      <c r="AY125" s="13" t="s">
        <v>123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3" t="s">
        <v>82</v>
      </c>
      <c r="BK125" s="217">
        <f>ROUND(I125*H125,2)</f>
        <v>0</v>
      </c>
      <c r="BL125" s="13" t="s">
        <v>163</v>
      </c>
      <c r="BM125" s="216" t="s">
        <v>390</v>
      </c>
    </row>
    <row r="126" s="2" customFormat="1" ht="49.05" customHeight="1">
      <c r="A126" s="34"/>
      <c r="B126" s="35"/>
      <c r="C126" s="223" t="s">
        <v>145</v>
      </c>
      <c r="D126" s="223" t="s">
        <v>146</v>
      </c>
      <c r="E126" s="224" t="s">
        <v>391</v>
      </c>
      <c r="F126" s="225" t="s">
        <v>392</v>
      </c>
      <c r="G126" s="226" t="s">
        <v>204</v>
      </c>
      <c r="H126" s="227">
        <v>1</v>
      </c>
      <c r="I126" s="228"/>
      <c r="J126" s="229">
        <f>ROUND(I126*H126,2)</f>
        <v>0</v>
      </c>
      <c r="K126" s="225" t="s">
        <v>1</v>
      </c>
      <c r="L126" s="230"/>
      <c r="M126" s="235" t="s">
        <v>1</v>
      </c>
      <c r="N126" s="236" t="s">
        <v>40</v>
      </c>
      <c r="O126" s="237"/>
      <c r="P126" s="238">
        <f>O126*H126</f>
        <v>0</v>
      </c>
      <c r="Q126" s="238">
        <v>0</v>
      </c>
      <c r="R126" s="238">
        <f>Q126*H126</f>
        <v>0</v>
      </c>
      <c r="S126" s="238">
        <v>0</v>
      </c>
      <c r="T126" s="238">
        <f>S126*H126</f>
        <v>0</v>
      </c>
      <c r="U126" s="239" t="s">
        <v>1</v>
      </c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6" t="s">
        <v>149</v>
      </c>
      <c r="AT126" s="216" t="s">
        <v>146</v>
      </c>
      <c r="AU126" s="216" t="s">
        <v>82</v>
      </c>
      <c r="AY126" s="13" t="s">
        <v>123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3" t="s">
        <v>82</v>
      </c>
      <c r="BK126" s="217">
        <f>ROUND(I126*H126,2)</f>
        <v>0</v>
      </c>
      <c r="BL126" s="13" t="s">
        <v>139</v>
      </c>
      <c r="BM126" s="216" t="s">
        <v>393</v>
      </c>
    </row>
    <row r="127" s="2" customFormat="1" ht="6.96" customHeight="1">
      <c r="A127" s="34"/>
      <c r="B127" s="62"/>
      <c r="C127" s="63"/>
      <c r="D127" s="63"/>
      <c r="E127" s="63"/>
      <c r="F127" s="63"/>
      <c r="G127" s="63"/>
      <c r="H127" s="63"/>
      <c r="I127" s="63"/>
      <c r="J127" s="63"/>
      <c r="K127" s="63"/>
      <c r="L127" s="40"/>
      <c r="M127" s="34"/>
      <c r="O127" s="34"/>
      <c r="P127" s="34"/>
      <c r="Q127" s="34"/>
      <c r="R127" s="34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</sheetData>
  <sheetProtection sheet="1" autoFilter="0" formatColumns="0" formatRows="0" objects="1" scenarios="1" spinCount="100000" saltValue="r3rT8xEGiSsfRFOqfLSK5b8Bz48PIfg4hzJsTN5IwDj2QeiVQB3jREHLXzOUk9lWD4uMDn6/XKI8PWC9JVBUFg==" hashValue="JCf2fmzU55uy9qPOiYBaQzzozoLHmHdpGdO7RHoyV5fCRJmG3AXsqPzXTgZ/KPn6cfDohikdk1jV7Zt6IueIng==" algorithmName="SHA-512" password="CC35"/>
  <autoFilter ref="C116:K12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hyperlinks>
    <hyperlink ref="F120" r:id="rId1" display="https://podminky.urs.cz/item/CS_URS_2023_02/741210002"/>
    <hyperlink ref="F123" r:id="rId2" display="https://podminky.urs.cz/item/CS_URS_2023_02/HZS22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93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6"/>
      <c r="AT3" s="13" t="s">
        <v>84</v>
      </c>
    </row>
    <row r="4" s="1" customFormat="1" ht="24.96" customHeight="1">
      <c r="B4" s="16"/>
      <c r="D4" s="134" t="s">
        <v>94</v>
      </c>
      <c r="L4" s="16"/>
      <c r="M4" s="13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6" t="s">
        <v>16</v>
      </c>
      <c r="L6" s="16"/>
    </row>
    <row r="7" s="1" customFormat="1" ht="26.25" customHeight="1">
      <c r="B7" s="16"/>
      <c r="E7" s="137" t="str">
        <f>'Rekapitulace stavby'!K6</f>
        <v>STAVEBNÍ ÚPRAVY BYTOVÉ JEDNOTKY č. 3 BALBÍNOVA 17, ŠUMPERK</v>
      </c>
      <c r="F7" s="136"/>
      <c r="G7" s="136"/>
      <c r="H7" s="136"/>
      <c r="L7" s="16"/>
    </row>
    <row r="8" s="2" customFormat="1" ht="12" customHeight="1">
      <c r="A8" s="34"/>
      <c r="B8" s="40"/>
      <c r="C8" s="34"/>
      <c r="D8" s="136" t="s">
        <v>95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8" t="s">
        <v>394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6" t="s">
        <v>18</v>
      </c>
      <c r="E11" s="34"/>
      <c r="F11" s="139" t="s">
        <v>1</v>
      </c>
      <c r="G11" s="34"/>
      <c r="H11" s="34"/>
      <c r="I11" s="136" t="s">
        <v>19</v>
      </c>
      <c r="J11" s="139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6" t="s">
        <v>20</v>
      </c>
      <c r="E12" s="34"/>
      <c r="F12" s="139" t="s">
        <v>21</v>
      </c>
      <c r="G12" s="34"/>
      <c r="H12" s="34"/>
      <c r="I12" s="136" t="s">
        <v>22</v>
      </c>
      <c r="J12" s="140" t="str">
        <f>'Rekapitulace stavby'!AN8</f>
        <v>13. 8. 2023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6" t="s">
        <v>24</v>
      </c>
      <c r="E14" s="34"/>
      <c r="F14" s="34"/>
      <c r="G14" s="34"/>
      <c r="H14" s="34"/>
      <c r="I14" s="136" t="s">
        <v>25</v>
      </c>
      <c r="J14" s="139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9" t="str">
        <f>IF('Rekapitulace stavby'!E11="","",'Rekapitulace stavby'!E11)</f>
        <v xml:space="preserve"> </v>
      </c>
      <c r="F15" s="34"/>
      <c r="G15" s="34"/>
      <c r="H15" s="34"/>
      <c r="I15" s="136" t="s">
        <v>27</v>
      </c>
      <c r="J15" s="139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6" t="s">
        <v>28</v>
      </c>
      <c r="E17" s="34"/>
      <c r="F17" s="34"/>
      <c r="G17" s="34"/>
      <c r="H17" s="34"/>
      <c r="I17" s="13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9"/>
      <c r="G18" s="139"/>
      <c r="H18" s="139"/>
      <c r="I18" s="136" t="s">
        <v>27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6" t="s">
        <v>30</v>
      </c>
      <c r="E20" s="34"/>
      <c r="F20" s="34"/>
      <c r="G20" s="34"/>
      <c r="H20" s="34"/>
      <c r="I20" s="136" t="s">
        <v>25</v>
      </c>
      <c r="J20" s="139" t="s">
        <v>1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9" t="s">
        <v>31</v>
      </c>
      <c r="F21" s="34"/>
      <c r="G21" s="34"/>
      <c r="H21" s="34"/>
      <c r="I21" s="136" t="s">
        <v>27</v>
      </c>
      <c r="J21" s="139" t="s">
        <v>1</v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6" t="s">
        <v>33</v>
      </c>
      <c r="E23" s="34"/>
      <c r="F23" s="34"/>
      <c r="G23" s="34"/>
      <c r="H23" s="34"/>
      <c r="I23" s="136" t="s">
        <v>25</v>
      </c>
      <c r="J23" s="139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9" t="str">
        <f>IF('Rekapitulace stavby'!E20="","",'Rekapitulace stavby'!E20)</f>
        <v xml:space="preserve"> </v>
      </c>
      <c r="F24" s="34"/>
      <c r="G24" s="34"/>
      <c r="H24" s="34"/>
      <c r="I24" s="136" t="s">
        <v>27</v>
      </c>
      <c r="J24" s="139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6" t="s">
        <v>34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5"/>
      <c r="E29" s="145"/>
      <c r="F29" s="145"/>
      <c r="G29" s="145"/>
      <c r="H29" s="145"/>
      <c r="I29" s="145"/>
      <c r="J29" s="145"/>
      <c r="K29" s="145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6" t="s">
        <v>35</v>
      </c>
      <c r="E30" s="34"/>
      <c r="F30" s="34"/>
      <c r="G30" s="34"/>
      <c r="H30" s="34"/>
      <c r="I30" s="34"/>
      <c r="J30" s="147">
        <f>ROUND(J121,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5"/>
      <c r="E31" s="145"/>
      <c r="F31" s="145"/>
      <c r="G31" s="145"/>
      <c r="H31" s="145"/>
      <c r="I31" s="145"/>
      <c r="J31" s="145"/>
      <c r="K31" s="145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8" t="s">
        <v>37</v>
      </c>
      <c r="G32" s="34"/>
      <c r="H32" s="34"/>
      <c r="I32" s="148" t="s">
        <v>36</v>
      </c>
      <c r="J32" s="148" t="s">
        <v>38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9" t="s">
        <v>39</v>
      </c>
      <c r="E33" s="136" t="s">
        <v>40</v>
      </c>
      <c r="F33" s="150">
        <f>ROUND((SUM(BE121:BE149)),  2)</f>
        <v>0</v>
      </c>
      <c r="G33" s="34"/>
      <c r="H33" s="34"/>
      <c r="I33" s="151">
        <v>0.20999999999999999</v>
      </c>
      <c r="J33" s="150">
        <f>ROUND(((SUM(BE121:BE149))*I33),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6" t="s">
        <v>41</v>
      </c>
      <c r="F34" s="150">
        <f>ROUND((SUM(BF121:BF149)),  2)</f>
        <v>0</v>
      </c>
      <c r="G34" s="34"/>
      <c r="H34" s="34"/>
      <c r="I34" s="151">
        <v>0</v>
      </c>
      <c r="J34" s="150">
        <f>ROUND(((SUM(BF121:BF149))*I34),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6" t="s">
        <v>42</v>
      </c>
      <c r="F35" s="150">
        <f>ROUND((SUM(BG121:BG149)),  2)</f>
        <v>0</v>
      </c>
      <c r="G35" s="34"/>
      <c r="H35" s="34"/>
      <c r="I35" s="151">
        <v>0.20999999999999999</v>
      </c>
      <c r="J35" s="150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6" t="s">
        <v>43</v>
      </c>
      <c r="F36" s="150">
        <f>ROUND((SUM(BH121:BH149)),  2)</f>
        <v>0</v>
      </c>
      <c r="G36" s="34"/>
      <c r="H36" s="34"/>
      <c r="I36" s="151">
        <v>0</v>
      </c>
      <c r="J36" s="150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6" t="s">
        <v>44</v>
      </c>
      <c r="F37" s="150">
        <f>ROUND((SUM(BI121:BI149)),  2)</f>
        <v>0</v>
      </c>
      <c r="G37" s="34"/>
      <c r="H37" s="34"/>
      <c r="I37" s="151">
        <v>0</v>
      </c>
      <c r="J37" s="150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52"/>
      <c r="D39" s="153" t="s">
        <v>45</v>
      </c>
      <c r="E39" s="154"/>
      <c r="F39" s="154"/>
      <c r="G39" s="155" t="s">
        <v>46</v>
      </c>
      <c r="H39" s="156" t="s">
        <v>47</v>
      </c>
      <c r="I39" s="154"/>
      <c r="J39" s="157">
        <f>SUM(J30:J37)</f>
        <v>0</v>
      </c>
      <c r="K39" s="158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9" t="s">
        <v>48</v>
      </c>
      <c r="E50" s="160"/>
      <c r="F50" s="160"/>
      <c r="G50" s="159" t="s">
        <v>49</v>
      </c>
      <c r="H50" s="160"/>
      <c r="I50" s="160"/>
      <c r="J50" s="160"/>
      <c r="K50" s="160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61" t="s">
        <v>50</v>
      </c>
      <c r="E61" s="162"/>
      <c r="F61" s="163" t="s">
        <v>51</v>
      </c>
      <c r="G61" s="161" t="s">
        <v>50</v>
      </c>
      <c r="H61" s="162"/>
      <c r="I61" s="162"/>
      <c r="J61" s="164" t="s">
        <v>51</v>
      </c>
      <c r="K61" s="162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9" t="s">
        <v>52</v>
      </c>
      <c r="E65" s="165"/>
      <c r="F65" s="165"/>
      <c r="G65" s="159" t="s">
        <v>53</v>
      </c>
      <c r="H65" s="165"/>
      <c r="I65" s="165"/>
      <c r="J65" s="165"/>
      <c r="K65" s="16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61" t="s">
        <v>50</v>
      </c>
      <c r="E76" s="162"/>
      <c r="F76" s="163" t="s">
        <v>51</v>
      </c>
      <c r="G76" s="161" t="s">
        <v>50</v>
      </c>
      <c r="H76" s="162"/>
      <c r="I76" s="162"/>
      <c r="J76" s="164" t="s">
        <v>51</v>
      </c>
      <c r="K76" s="162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97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6"/>
      <c r="D85" s="36"/>
      <c r="E85" s="170" t="str">
        <f>E7</f>
        <v>STAVEBNÍ ÚPRAVY BYTOVÉ JEDNOTKY č. 3 BALBÍNOVA 17, ŠUMPERK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95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04 - VRN - Vedlejší rozpočtové náklady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>Šumperk</v>
      </c>
      <c r="G89" s="36"/>
      <c r="H89" s="36"/>
      <c r="I89" s="28" t="s">
        <v>22</v>
      </c>
      <c r="J89" s="75" t="str">
        <f>IF(J12="","",J12)</f>
        <v>13. 8. 2023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 </v>
      </c>
      <c r="G91" s="36"/>
      <c r="H91" s="36"/>
      <c r="I91" s="28" t="s">
        <v>30</v>
      </c>
      <c r="J91" s="32" t="str">
        <f>E21</f>
        <v>Ing.Pavel Matura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6"/>
      <c r="E92" s="36"/>
      <c r="F92" s="23" t="str">
        <f>IF(E18="","",E18)</f>
        <v>Vyplň údaj</v>
      </c>
      <c r="G92" s="36"/>
      <c r="H92" s="36"/>
      <c r="I92" s="28" t="s">
        <v>33</v>
      </c>
      <c r="J92" s="32" t="str">
        <f>E24</f>
        <v xml:space="preserve"> 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71" t="s">
        <v>98</v>
      </c>
      <c r="D94" s="172"/>
      <c r="E94" s="172"/>
      <c r="F94" s="172"/>
      <c r="G94" s="172"/>
      <c r="H94" s="172"/>
      <c r="I94" s="172"/>
      <c r="J94" s="173" t="s">
        <v>99</v>
      </c>
      <c r="K94" s="172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4" t="s">
        <v>100</v>
      </c>
      <c r="D96" s="36"/>
      <c r="E96" s="36"/>
      <c r="F96" s="36"/>
      <c r="G96" s="36"/>
      <c r="H96" s="36"/>
      <c r="I96" s="36"/>
      <c r="J96" s="106">
        <f>J121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101</v>
      </c>
    </row>
    <row r="97" s="9" customFormat="1" ht="24.96" customHeight="1">
      <c r="A97" s="9"/>
      <c r="B97" s="175"/>
      <c r="C97" s="176"/>
      <c r="D97" s="177" t="s">
        <v>395</v>
      </c>
      <c r="E97" s="178"/>
      <c r="F97" s="178"/>
      <c r="G97" s="178"/>
      <c r="H97" s="178"/>
      <c r="I97" s="178"/>
      <c r="J97" s="179">
        <f>J122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5"/>
      <c r="C98" s="176"/>
      <c r="D98" s="177" t="s">
        <v>396</v>
      </c>
      <c r="E98" s="178"/>
      <c r="F98" s="178"/>
      <c r="G98" s="178"/>
      <c r="H98" s="178"/>
      <c r="I98" s="178"/>
      <c r="J98" s="179">
        <f>J126</f>
        <v>0</v>
      </c>
      <c r="K98" s="176"/>
      <c r="L98" s="18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5"/>
      <c r="C99" s="176"/>
      <c r="D99" s="177" t="s">
        <v>397</v>
      </c>
      <c r="E99" s="178"/>
      <c r="F99" s="178"/>
      <c r="G99" s="178"/>
      <c r="H99" s="178"/>
      <c r="I99" s="178"/>
      <c r="J99" s="179">
        <f>J141</f>
        <v>0</v>
      </c>
      <c r="K99" s="176"/>
      <c r="L99" s="18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5"/>
      <c r="C100" s="176"/>
      <c r="D100" s="177" t="s">
        <v>398</v>
      </c>
      <c r="E100" s="178"/>
      <c r="F100" s="178"/>
      <c r="G100" s="178"/>
      <c r="H100" s="178"/>
      <c r="I100" s="178"/>
      <c r="J100" s="179">
        <f>J144</f>
        <v>0</v>
      </c>
      <c r="K100" s="176"/>
      <c r="L100" s="18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5"/>
      <c r="C101" s="176"/>
      <c r="D101" s="177" t="s">
        <v>399</v>
      </c>
      <c r="E101" s="178"/>
      <c r="F101" s="178"/>
      <c r="G101" s="178"/>
      <c r="H101" s="178"/>
      <c r="I101" s="178"/>
      <c r="J101" s="179">
        <f>J147</f>
        <v>0</v>
      </c>
      <c r="K101" s="176"/>
      <c r="L101" s="18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9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6.96" customHeight="1">
      <c r="A103" s="34"/>
      <c r="B103" s="62"/>
      <c r="C103" s="63"/>
      <c r="D103" s="63"/>
      <c r="E103" s="63"/>
      <c r="F103" s="63"/>
      <c r="G103" s="63"/>
      <c r="H103" s="63"/>
      <c r="I103" s="63"/>
      <c r="J103" s="63"/>
      <c r="K103" s="63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="2" customFormat="1" ht="6.96" customHeight="1">
      <c r="A107" s="34"/>
      <c r="B107" s="64"/>
      <c r="C107" s="65"/>
      <c r="D107" s="65"/>
      <c r="E107" s="65"/>
      <c r="F107" s="65"/>
      <c r="G107" s="65"/>
      <c r="H107" s="65"/>
      <c r="I107" s="65"/>
      <c r="J107" s="65"/>
      <c r="K107" s="65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4.96" customHeight="1">
      <c r="A108" s="34"/>
      <c r="B108" s="35"/>
      <c r="C108" s="19" t="s">
        <v>107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16</v>
      </c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26.25" customHeight="1">
      <c r="A111" s="34"/>
      <c r="B111" s="35"/>
      <c r="C111" s="36"/>
      <c r="D111" s="36"/>
      <c r="E111" s="170" t="str">
        <f>E7</f>
        <v>STAVEBNÍ ÚPRAVY BYTOVÉ JEDNOTKY č. 3 BALBÍNOVA 17, ŠUMPERK</v>
      </c>
      <c r="F111" s="28"/>
      <c r="G111" s="28"/>
      <c r="H111" s="28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95</v>
      </c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6"/>
      <c r="D113" s="36"/>
      <c r="E113" s="72" t="str">
        <f>E9</f>
        <v>04 - VRN - Vedlejší rozpočtové náklady</v>
      </c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20</v>
      </c>
      <c r="D115" s="36"/>
      <c r="E115" s="36"/>
      <c r="F115" s="23" t="str">
        <f>F12</f>
        <v>Šumperk</v>
      </c>
      <c r="G115" s="36"/>
      <c r="H115" s="36"/>
      <c r="I115" s="28" t="s">
        <v>22</v>
      </c>
      <c r="J115" s="75" t="str">
        <f>IF(J12="","",J12)</f>
        <v>13. 8. 2023</v>
      </c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24</v>
      </c>
      <c r="D117" s="36"/>
      <c r="E117" s="36"/>
      <c r="F117" s="23" t="str">
        <f>E15</f>
        <v xml:space="preserve"> </v>
      </c>
      <c r="G117" s="36"/>
      <c r="H117" s="36"/>
      <c r="I117" s="28" t="s">
        <v>30</v>
      </c>
      <c r="J117" s="32" t="str">
        <f>E21</f>
        <v>Ing.Pavel Matura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28</v>
      </c>
      <c r="D118" s="36"/>
      <c r="E118" s="36"/>
      <c r="F118" s="23" t="str">
        <f>IF(E18="","",E18)</f>
        <v>Vyplň údaj</v>
      </c>
      <c r="G118" s="36"/>
      <c r="H118" s="36"/>
      <c r="I118" s="28" t="s">
        <v>33</v>
      </c>
      <c r="J118" s="32" t="str">
        <f>E24</f>
        <v xml:space="preserve"> </v>
      </c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0.32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9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10" customFormat="1" ht="29.28" customHeight="1">
      <c r="A120" s="181"/>
      <c r="B120" s="182"/>
      <c r="C120" s="183" t="s">
        <v>108</v>
      </c>
      <c r="D120" s="184" t="s">
        <v>60</v>
      </c>
      <c r="E120" s="184" t="s">
        <v>56</v>
      </c>
      <c r="F120" s="184" t="s">
        <v>57</v>
      </c>
      <c r="G120" s="184" t="s">
        <v>109</v>
      </c>
      <c r="H120" s="184" t="s">
        <v>110</v>
      </c>
      <c r="I120" s="184" t="s">
        <v>111</v>
      </c>
      <c r="J120" s="184" t="s">
        <v>99</v>
      </c>
      <c r="K120" s="185" t="s">
        <v>112</v>
      </c>
      <c r="L120" s="186"/>
      <c r="M120" s="96" t="s">
        <v>1</v>
      </c>
      <c r="N120" s="97" t="s">
        <v>39</v>
      </c>
      <c r="O120" s="97" t="s">
        <v>113</v>
      </c>
      <c r="P120" s="97" t="s">
        <v>114</v>
      </c>
      <c r="Q120" s="97" t="s">
        <v>115</v>
      </c>
      <c r="R120" s="97" t="s">
        <v>116</v>
      </c>
      <c r="S120" s="97" t="s">
        <v>117</v>
      </c>
      <c r="T120" s="97" t="s">
        <v>118</v>
      </c>
      <c r="U120" s="98" t="s">
        <v>119</v>
      </c>
      <c r="V120" s="181"/>
      <c r="W120" s="181"/>
      <c r="X120" s="181"/>
      <c r="Y120" s="181"/>
      <c r="Z120" s="181"/>
      <c r="AA120" s="181"/>
      <c r="AB120" s="181"/>
      <c r="AC120" s="181"/>
      <c r="AD120" s="181"/>
      <c r="AE120" s="181"/>
    </row>
    <row r="121" s="2" customFormat="1" ht="22.8" customHeight="1">
      <c r="A121" s="34"/>
      <c r="B121" s="35"/>
      <c r="C121" s="103" t="s">
        <v>120</v>
      </c>
      <c r="D121" s="36"/>
      <c r="E121" s="36"/>
      <c r="F121" s="36"/>
      <c r="G121" s="36"/>
      <c r="H121" s="36"/>
      <c r="I121" s="36"/>
      <c r="J121" s="187">
        <f>BK121</f>
        <v>0</v>
      </c>
      <c r="K121" s="36"/>
      <c r="L121" s="40"/>
      <c r="M121" s="99"/>
      <c r="N121" s="188"/>
      <c r="O121" s="100"/>
      <c r="P121" s="189">
        <f>P122+P126+P141+P144+P147</f>
        <v>0</v>
      </c>
      <c r="Q121" s="100"/>
      <c r="R121" s="189">
        <f>R122+R126+R141+R144+R147</f>
        <v>0</v>
      </c>
      <c r="S121" s="100"/>
      <c r="T121" s="189">
        <f>T122+T126+T141+T144+T147</f>
        <v>0.19266</v>
      </c>
      <c r="U121" s="101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3" t="s">
        <v>74</v>
      </c>
      <c r="AU121" s="13" t="s">
        <v>101</v>
      </c>
      <c r="BK121" s="190">
        <f>BK122+BK126+BK141+BK144+BK147</f>
        <v>0</v>
      </c>
    </row>
    <row r="122" s="11" customFormat="1" ht="25.92" customHeight="1">
      <c r="A122" s="11"/>
      <c r="B122" s="191"/>
      <c r="C122" s="192"/>
      <c r="D122" s="193" t="s">
        <v>74</v>
      </c>
      <c r="E122" s="194" t="s">
        <v>121</v>
      </c>
      <c r="F122" s="194" t="s">
        <v>400</v>
      </c>
      <c r="G122" s="192"/>
      <c r="H122" s="192"/>
      <c r="I122" s="195"/>
      <c r="J122" s="196">
        <f>BK122</f>
        <v>0</v>
      </c>
      <c r="K122" s="192"/>
      <c r="L122" s="197"/>
      <c r="M122" s="198"/>
      <c r="N122" s="199"/>
      <c r="O122" s="199"/>
      <c r="P122" s="200">
        <f>SUM(P123:P125)</f>
        <v>0</v>
      </c>
      <c r="Q122" s="199"/>
      <c r="R122" s="200">
        <f>SUM(R123:R125)</f>
        <v>0</v>
      </c>
      <c r="S122" s="199"/>
      <c r="T122" s="200">
        <f>SUM(T123:T125)</f>
        <v>0</v>
      </c>
      <c r="U122" s="20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02" t="s">
        <v>82</v>
      </c>
      <c r="AT122" s="203" t="s">
        <v>74</v>
      </c>
      <c r="AU122" s="203" t="s">
        <v>8</v>
      </c>
      <c r="AY122" s="202" t="s">
        <v>123</v>
      </c>
      <c r="BK122" s="204">
        <f>SUM(BK123:BK125)</f>
        <v>0</v>
      </c>
    </row>
    <row r="123" s="2" customFormat="1" ht="24.15" customHeight="1">
      <c r="A123" s="34"/>
      <c r="B123" s="35"/>
      <c r="C123" s="205" t="s">
        <v>82</v>
      </c>
      <c r="D123" s="205" t="s">
        <v>124</v>
      </c>
      <c r="E123" s="206" t="s">
        <v>401</v>
      </c>
      <c r="F123" s="207" t="s">
        <v>402</v>
      </c>
      <c r="G123" s="208" t="s">
        <v>127</v>
      </c>
      <c r="H123" s="209">
        <v>1</v>
      </c>
      <c r="I123" s="210"/>
      <c r="J123" s="211">
        <f>ROUND(I123*H123,2)</f>
        <v>0</v>
      </c>
      <c r="K123" s="207" t="s">
        <v>128</v>
      </c>
      <c r="L123" s="40"/>
      <c r="M123" s="212" t="s">
        <v>1</v>
      </c>
      <c r="N123" s="213" t="s">
        <v>40</v>
      </c>
      <c r="O123" s="87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4">
        <f>S123*H123</f>
        <v>0</v>
      </c>
      <c r="U123" s="215" t="s">
        <v>1</v>
      </c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6" t="s">
        <v>139</v>
      </c>
      <c r="AT123" s="216" t="s">
        <v>124</v>
      </c>
      <c r="AU123" s="216" t="s">
        <v>82</v>
      </c>
      <c r="AY123" s="13" t="s">
        <v>123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3" t="s">
        <v>82</v>
      </c>
      <c r="BK123" s="217">
        <f>ROUND(I123*H123,2)</f>
        <v>0</v>
      </c>
      <c r="BL123" s="13" t="s">
        <v>139</v>
      </c>
      <c r="BM123" s="216" t="s">
        <v>403</v>
      </c>
    </row>
    <row r="124" s="2" customFormat="1">
      <c r="A124" s="34"/>
      <c r="B124" s="35"/>
      <c r="C124" s="36"/>
      <c r="D124" s="218" t="s">
        <v>130</v>
      </c>
      <c r="E124" s="36"/>
      <c r="F124" s="219" t="s">
        <v>404</v>
      </c>
      <c r="G124" s="36"/>
      <c r="H124" s="36"/>
      <c r="I124" s="220"/>
      <c r="J124" s="36"/>
      <c r="K124" s="36"/>
      <c r="L124" s="40"/>
      <c r="M124" s="221"/>
      <c r="N124" s="222"/>
      <c r="O124" s="87"/>
      <c r="P124" s="87"/>
      <c r="Q124" s="87"/>
      <c r="R124" s="87"/>
      <c r="S124" s="87"/>
      <c r="T124" s="87"/>
      <c r="U124" s="88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130</v>
      </c>
      <c r="AU124" s="13" t="s">
        <v>82</v>
      </c>
    </row>
    <row r="125" s="2" customFormat="1">
      <c r="A125" s="34"/>
      <c r="B125" s="35"/>
      <c r="C125" s="36"/>
      <c r="D125" s="233" t="s">
        <v>405</v>
      </c>
      <c r="E125" s="36"/>
      <c r="F125" s="234" t="s">
        <v>406</v>
      </c>
      <c r="G125" s="36"/>
      <c r="H125" s="36"/>
      <c r="I125" s="220"/>
      <c r="J125" s="36"/>
      <c r="K125" s="36"/>
      <c r="L125" s="40"/>
      <c r="M125" s="221"/>
      <c r="N125" s="222"/>
      <c r="O125" s="87"/>
      <c r="P125" s="87"/>
      <c r="Q125" s="87"/>
      <c r="R125" s="87"/>
      <c r="S125" s="87"/>
      <c r="T125" s="87"/>
      <c r="U125" s="88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405</v>
      </c>
      <c r="AU125" s="13" t="s">
        <v>82</v>
      </c>
    </row>
    <row r="126" s="11" customFormat="1" ht="25.92" customHeight="1">
      <c r="A126" s="11"/>
      <c r="B126" s="191"/>
      <c r="C126" s="192"/>
      <c r="D126" s="193" t="s">
        <v>74</v>
      </c>
      <c r="E126" s="194" t="s">
        <v>137</v>
      </c>
      <c r="F126" s="194" t="s">
        <v>407</v>
      </c>
      <c r="G126" s="192"/>
      <c r="H126" s="192"/>
      <c r="I126" s="195"/>
      <c r="J126" s="196">
        <f>BK126</f>
        <v>0</v>
      </c>
      <c r="K126" s="192"/>
      <c r="L126" s="197"/>
      <c r="M126" s="198"/>
      <c r="N126" s="199"/>
      <c r="O126" s="199"/>
      <c r="P126" s="200">
        <f>SUM(P127:P140)</f>
        <v>0</v>
      </c>
      <c r="Q126" s="199"/>
      <c r="R126" s="200">
        <f>SUM(R127:R140)</f>
        <v>0</v>
      </c>
      <c r="S126" s="199"/>
      <c r="T126" s="200">
        <f>SUM(T127:T140)</f>
        <v>0.19266</v>
      </c>
      <c r="U126" s="20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02" t="s">
        <v>82</v>
      </c>
      <c r="AT126" s="203" t="s">
        <v>74</v>
      </c>
      <c r="AU126" s="203" t="s">
        <v>8</v>
      </c>
      <c r="AY126" s="202" t="s">
        <v>123</v>
      </c>
      <c r="BK126" s="204">
        <f>SUM(BK127:BK140)</f>
        <v>0</v>
      </c>
    </row>
    <row r="127" s="2" customFormat="1" ht="24.15" customHeight="1">
      <c r="A127" s="34"/>
      <c r="B127" s="35"/>
      <c r="C127" s="205" t="s">
        <v>84</v>
      </c>
      <c r="D127" s="205" t="s">
        <v>124</v>
      </c>
      <c r="E127" s="206" t="s">
        <v>408</v>
      </c>
      <c r="F127" s="207" t="s">
        <v>409</v>
      </c>
      <c r="G127" s="208" t="s">
        <v>127</v>
      </c>
      <c r="H127" s="209">
        <v>38</v>
      </c>
      <c r="I127" s="210"/>
      <c r="J127" s="211">
        <f>ROUND(I127*H127,2)</f>
        <v>0</v>
      </c>
      <c r="K127" s="207" t="s">
        <v>128</v>
      </c>
      <c r="L127" s="40"/>
      <c r="M127" s="212" t="s">
        <v>1</v>
      </c>
      <c r="N127" s="213" t="s">
        <v>40</v>
      </c>
      <c r="O127" s="87"/>
      <c r="P127" s="214">
        <f>O127*H127</f>
        <v>0</v>
      </c>
      <c r="Q127" s="214">
        <v>0</v>
      </c>
      <c r="R127" s="214">
        <f>Q127*H127</f>
        <v>0</v>
      </c>
      <c r="S127" s="214">
        <v>6.9999999999999994E-05</v>
      </c>
      <c r="T127" s="214">
        <f>S127*H127</f>
        <v>0.0026599999999999996</v>
      </c>
      <c r="U127" s="215" t="s">
        <v>1</v>
      </c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6" t="s">
        <v>139</v>
      </c>
      <c r="AT127" s="216" t="s">
        <v>124</v>
      </c>
      <c r="AU127" s="216" t="s">
        <v>82</v>
      </c>
      <c r="AY127" s="13" t="s">
        <v>123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3" t="s">
        <v>82</v>
      </c>
      <c r="BK127" s="217">
        <f>ROUND(I127*H127,2)</f>
        <v>0</v>
      </c>
      <c r="BL127" s="13" t="s">
        <v>139</v>
      </c>
      <c r="BM127" s="216" t="s">
        <v>410</v>
      </c>
    </row>
    <row r="128" s="2" customFormat="1">
      <c r="A128" s="34"/>
      <c r="B128" s="35"/>
      <c r="C128" s="36"/>
      <c r="D128" s="218" t="s">
        <v>130</v>
      </c>
      <c r="E128" s="36"/>
      <c r="F128" s="219" t="s">
        <v>411</v>
      </c>
      <c r="G128" s="36"/>
      <c r="H128" s="36"/>
      <c r="I128" s="220"/>
      <c r="J128" s="36"/>
      <c r="K128" s="36"/>
      <c r="L128" s="40"/>
      <c r="M128" s="221"/>
      <c r="N128" s="222"/>
      <c r="O128" s="87"/>
      <c r="P128" s="87"/>
      <c r="Q128" s="87"/>
      <c r="R128" s="87"/>
      <c r="S128" s="87"/>
      <c r="T128" s="87"/>
      <c r="U128" s="88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130</v>
      </c>
      <c r="AU128" s="13" t="s">
        <v>82</v>
      </c>
    </row>
    <row r="129" s="2" customFormat="1">
      <c r="A129" s="34"/>
      <c r="B129" s="35"/>
      <c r="C129" s="36"/>
      <c r="D129" s="233" t="s">
        <v>405</v>
      </c>
      <c r="E129" s="36"/>
      <c r="F129" s="234" t="s">
        <v>412</v>
      </c>
      <c r="G129" s="36"/>
      <c r="H129" s="36"/>
      <c r="I129" s="220"/>
      <c r="J129" s="36"/>
      <c r="K129" s="36"/>
      <c r="L129" s="40"/>
      <c r="M129" s="221"/>
      <c r="N129" s="222"/>
      <c r="O129" s="87"/>
      <c r="P129" s="87"/>
      <c r="Q129" s="87"/>
      <c r="R129" s="87"/>
      <c r="S129" s="87"/>
      <c r="T129" s="87"/>
      <c r="U129" s="88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405</v>
      </c>
      <c r="AU129" s="13" t="s">
        <v>82</v>
      </c>
    </row>
    <row r="130" s="2" customFormat="1" ht="33" customHeight="1">
      <c r="A130" s="34"/>
      <c r="B130" s="35"/>
      <c r="C130" s="205" t="s">
        <v>132</v>
      </c>
      <c r="D130" s="205" t="s">
        <v>124</v>
      </c>
      <c r="E130" s="206" t="s">
        <v>413</v>
      </c>
      <c r="F130" s="207" t="s">
        <v>414</v>
      </c>
      <c r="G130" s="208" t="s">
        <v>142</v>
      </c>
      <c r="H130" s="209">
        <v>35</v>
      </c>
      <c r="I130" s="210"/>
      <c r="J130" s="211">
        <f>ROUND(I130*H130,2)</f>
        <v>0</v>
      </c>
      <c r="K130" s="207" t="s">
        <v>415</v>
      </c>
      <c r="L130" s="40"/>
      <c r="M130" s="212" t="s">
        <v>1</v>
      </c>
      <c r="N130" s="213" t="s">
        <v>40</v>
      </c>
      <c r="O130" s="87"/>
      <c r="P130" s="214">
        <f>O130*H130</f>
        <v>0</v>
      </c>
      <c r="Q130" s="214">
        <v>0</v>
      </c>
      <c r="R130" s="214">
        <f>Q130*H130</f>
        <v>0</v>
      </c>
      <c r="S130" s="214">
        <v>0.002</v>
      </c>
      <c r="T130" s="214">
        <f>S130*H130</f>
        <v>0.070000000000000007</v>
      </c>
      <c r="U130" s="215" t="s">
        <v>1</v>
      </c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6" t="s">
        <v>139</v>
      </c>
      <c r="AT130" s="216" t="s">
        <v>124</v>
      </c>
      <c r="AU130" s="216" t="s">
        <v>82</v>
      </c>
      <c r="AY130" s="13" t="s">
        <v>123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3" t="s">
        <v>82</v>
      </c>
      <c r="BK130" s="217">
        <f>ROUND(I130*H130,2)</f>
        <v>0</v>
      </c>
      <c r="BL130" s="13" t="s">
        <v>139</v>
      </c>
      <c r="BM130" s="216" t="s">
        <v>416</v>
      </c>
    </row>
    <row r="131" s="2" customFormat="1">
      <c r="A131" s="34"/>
      <c r="B131" s="35"/>
      <c r="C131" s="36"/>
      <c r="D131" s="218" t="s">
        <v>130</v>
      </c>
      <c r="E131" s="36"/>
      <c r="F131" s="219" t="s">
        <v>417</v>
      </c>
      <c r="G131" s="36"/>
      <c r="H131" s="36"/>
      <c r="I131" s="220"/>
      <c r="J131" s="36"/>
      <c r="K131" s="36"/>
      <c r="L131" s="40"/>
      <c r="M131" s="221"/>
      <c r="N131" s="222"/>
      <c r="O131" s="87"/>
      <c r="P131" s="87"/>
      <c r="Q131" s="87"/>
      <c r="R131" s="87"/>
      <c r="S131" s="87"/>
      <c r="T131" s="87"/>
      <c r="U131" s="88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130</v>
      </c>
      <c r="AU131" s="13" t="s">
        <v>82</v>
      </c>
    </row>
    <row r="132" s="2" customFormat="1">
      <c r="A132" s="34"/>
      <c r="B132" s="35"/>
      <c r="C132" s="36"/>
      <c r="D132" s="233" t="s">
        <v>405</v>
      </c>
      <c r="E132" s="36"/>
      <c r="F132" s="234" t="s">
        <v>412</v>
      </c>
      <c r="G132" s="36"/>
      <c r="H132" s="36"/>
      <c r="I132" s="220"/>
      <c r="J132" s="36"/>
      <c r="K132" s="36"/>
      <c r="L132" s="40"/>
      <c r="M132" s="221"/>
      <c r="N132" s="222"/>
      <c r="O132" s="87"/>
      <c r="P132" s="87"/>
      <c r="Q132" s="87"/>
      <c r="R132" s="87"/>
      <c r="S132" s="87"/>
      <c r="T132" s="87"/>
      <c r="U132" s="88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405</v>
      </c>
      <c r="AU132" s="13" t="s">
        <v>82</v>
      </c>
    </row>
    <row r="133" s="2" customFormat="1" ht="33" customHeight="1">
      <c r="A133" s="34"/>
      <c r="B133" s="35"/>
      <c r="C133" s="205" t="s">
        <v>139</v>
      </c>
      <c r="D133" s="205" t="s">
        <v>124</v>
      </c>
      <c r="E133" s="206" t="s">
        <v>418</v>
      </c>
      <c r="F133" s="207" t="s">
        <v>419</v>
      </c>
      <c r="G133" s="208" t="s">
        <v>142</v>
      </c>
      <c r="H133" s="209">
        <v>20</v>
      </c>
      <c r="I133" s="210"/>
      <c r="J133" s="211">
        <f>ROUND(I133*H133,2)</f>
        <v>0</v>
      </c>
      <c r="K133" s="207" t="s">
        <v>415</v>
      </c>
      <c r="L133" s="40"/>
      <c r="M133" s="212" t="s">
        <v>1</v>
      </c>
      <c r="N133" s="213" t="s">
        <v>40</v>
      </c>
      <c r="O133" s="87"/>
      <c r="P133" s="214">
        <f>O133*H133</f>
        <v>0</v>
      </c>
      <c r="Q133" s="214">
        <v>0</v>
      </c>
      <c r="R133" s="214">
        <f>Q133*H133</f>
        <v>0</v>
      </c>
      <c r="S133" s="214">
        <v>0.0050000000000000001</v>
      </c>
      <c r="T133" s="214">
        <f>S133*H133</f>
        <v>0.10000000000000001</v>
      </c>
      <c r="U133" s="215" t="s">
        <v>1</v>
      </c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6" t="s">
        <v>139</v>
      </c>
      <c r="AT133" s="216" t="s">
        <v>124</v>
      </c>
      <c r="AU133" s="216" t="s">
        <v>82</v>
      </c>
      <c r="AY133" s="13" t="s">
        <v>123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3" t="s">
        <v>82</v>
      </c>
      <c r="BK133" s="217">
        <f>ROUND(I133*H133,2)</f>
        <v>0</v>
      </c>
      <c r="BL133" s="13" t="s">
        <v>139</v>
      </c>
      <c r="BM133" s="216" t="s">
        <v>420</v>
      </c>
    </row>
    <row r="134" s="2" customFormat="1">
      <c r="A134" s="34"/>
      <c r="B134" s="35"/>
      <c r="C134" s="36"/>
      <c r="D134" s="218" t="s">
        <v>130</v>
      </c>
      <c r="E134" s="36"/>
      <c r="F134" s="219" t="s">
        <v>421</v>
      </c>
      <c r="G134" s="36"/>
      <c r="H134" s="36"/>
      <c r="I134" s="220"/>
      <c r="J134" s="36"/>
      <c r="K134" s="36"/>
      <c r="L134" s="40"/>
      <c r="M134" s="221"/>
      <c r="N134" s="222"/>
      <c r="O134" s="87"/>
      <c r="P134" s="87"/>
      <c r="Q134" s="87"/>
      <c r="R134" s="87"/>
      <c r="S134" s="87"/>
      <c r="T134" s="87"/>
      <c r="U134" s="88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130</v>
      </c>
      <c r="AU134" s="13" t="s">
        <v>82</v>
      </c>
    </row>
    <row r="135" s="2" customFormat="1">
      <c r="A135" s="34"/>
      <c r="B135" s="35"/>
      <c r="C135" s="36"/>
      <c r="D135" s="233" t="s">
        <v>405</v>
      </c>
      <c r="E135" s="36"/>
      <c r="F135" s="234" t="s">
        <v>412</v>
      </c>
      <c r="G135" s="36"/>
      <c r="H135" s="36"/>
      <c r="I135" s="220"/>
      <c r="J135" s="36"/>
      <c r="K135" s="36"/>
      <c r="L135" s="40"/>
      <c r="M135" s="221"/>
      <c r="N135" s="222"/>
      <c r="O135" s="87"/>
      <c r="P135" s="87"/>
      <c r="Q135" s="87"/>
      <c r="R135" s="87"/>
      <c r="S135" s="87"/>
      <c r="T135" s="87"/>
      <c r="U135" s="88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3" t="s">
        <v>405</v>
      </c>
      <c r="AU135" s="13" t="s">
        <v>82</v>
      </c>
    </row>
    <row r="136" s="2" customFormat="1" ht="24.15" customHeight="1">
      <c r="A136" s="34"/>
      <c r="B136" s="35"/>
      <c r="C136" s="205" t="s">
        <v>145</v>
      </c>
      <c r="D136" s="205" t="s">
        <v>124</v>
      </c>
      <c r="E136" s="206" t="s">
        <v>422</v>
      </c>
      <c r="F136" s="207" t="s">
        <v>423</v>
      </c>
      <c r="G136" s="208" t="s">
        <v>127</v>
      </c>
      <c r="H136" s="209">
        <v>15</v>
      </c>
      <c r="I136" s="210"/>
      <c r="J136" s="211">
        <f>ROUND(I136*H136,2)</f>
        <v>0</v>
      </c>
      <c r="K136" s="207" t="s">
        <v>415</v>
      </c>
      <c r="L136" s="40"/>
      <c r="M136" s="212" t="s">
        <v>1</v>
      </c>
      <c r="N136" s="213" t="s">
        <v>40</v>
      </c>
      <c r="O136" s="87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4">
        <f>S136*H136</f>
        <v>0</v>
      </c>
      <c r="U136" s="215" t="s">
        <v>1</v>
      </c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6" t="s">
        <v>139</v>
      </c>
      <c r="AT136" s="216" t="s">
        <v>124</v>
      </c>
      <c r="AU136" s="216" t="s">
        <v>82</v>
      </c>
      <c r="AY136" s="13" t="s">
        <v>123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3" t="s">
        <v>82</v>
      </c>
      <c r="BK136" s="217">
        <f>ROUND(I136*H136,2)</f>
        <v>0</v>
      </c>
      <c r="BL136" s="13" t="s">
        <v>139</v>
      </c>
      <c r="BM136" s="216" t="s">
        <v>424</v>
      </c>
    </row>
    <row r="137" s="2" customFormat="1">
      <c r="A137" s="34"/>
      <c r="B137" s="35"/>
      <c r="C137" s="36"/>
      <c r="D137" s="218" t="s">
        <v>130</v>
      </c>
      <c r="E137" s="36"/>
      <c r="F137" s="219" t="s">
        <v>425</v>
      </c>
      <c r="G137" s="36"/>
      <c r="H137" s="36"/>
      <c r="I137" s="220"/>
      <c r="J137" s="36"/>
      <c r="K137" s="36"/>
      <c r="L137" s="40"/>
      <c r="M137" s="221"/>
      <c r="N137" s="222"/>
      <c r="O137" s="87"/>
      <c r="P137" s="87"/>
      <c r="Q137" s="87"/>
      <c r="R137" s="87"/>
      <c r="S137" s="87"/>
      <c r="T137" s="87"/>
      <c r="U137" s="88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3" t="s">
        <v>130</v>
      </c>
      <c r="AU137" s="13" t="s">
        <v>82</v>
      </c>
    </row>
    <row r="138" s="2" customFormat="1">
      <c r="A138" s="34"/>
      <c r="B138" s="35"/>
      <c r="C138" s="36"/>
      <c r="D138" s="233" t="s">
        <v>405</v>
      </c>
      <c r="E138" s="36"/>
      <c r="F138" s="234" t="s">
        <v>426</v>
      </c>
      <c r="G138" s="36"/>
      <c r="H138" s="36"/>
      <c r="I138" s="220"/>
      <c r="J138" s="36"/>
      <c r="K138" s="36"/>
      <c r="L138" s="40"/>
      <c r="M138" s="221"/>
      <c r="N138" s="222"/>
      <c r="O138" s="87"/>
      <c r="P138" s="87"/>
      <c r="Q138" s="87"/>
      <c r="R138" s="87"/>
      <c r="S138" s="87"/>
      <c r="T138" s="87"/>
      <c r="U138" s="88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405</v>
      </c>
      <c r="AU138" s="13" t="s">
        <v>82</v>
      </c>
    </row>
    <row r="139" s="2" customFormat="1" ht="24.15" customHeight="1">
      <c r="A139" s="34"/>
      <c r="B139" s="35"/>
      <c r="C139" s="205" t="s">
        <v>427</v>
      </c>
      <c r="D139" s="205" t="s">
        <v>124</v>
      </c>
      <c r="E139" s="206" t="s">
        <v>428</v>
      </c>
      <c r="F139" s="207" t="s">
        <v>429</v>
      </c>
      <c r="G139" s="208" t="s">
        <v>127</v>
      </c>
      <c r="H139" s="209">
        <v>1</v>
      </c>
      <c r="I139" s="210"/>
      <c r="J139" s="211">
        <f>ROUND(I139*H139,2)</f>
        <v>0</v>
      </c>
      <c r="K139" s="207" t="s">
        <v>128</v>
      </c>
      <c r="L139" s="40"/>
      <c r="M139" s="212" t="s">
        <v>1</v>
      </c>
      <c r="N139" s="213" t="s">
        <v>40</v>
      </c>
      <c r="O139" s="87"/>
      <c r="P139" s="214">
        <f>O139*H139</f>
        <v>0</v>
      </c>
      <c r="Q139" s="214">
        <v>0</v>
      </c>
      <c r="R139" s="214">
        <f>Q139*H139</f>
        <v>0</v>
      </c>
      <c r="S139" s="214">
        <v>0.02</v>
      </c>
      <c r="T139" s="214">
        <f>S139*H139</f>
        <v>0.02</v>
      </c>
      <c r="U139" s="215" t="s">
        <v>1</v>
      </c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6" t="s">
        <v>139</v>
      </c>
      <c r="AT139" s="216" t="s">
        <v>124</v>
      </c>
      <c r="AU139" s="216" t="s">
        <v>82</v>
      </c>
      <c r="AY139" s="13" t="s">
        <v>123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3" t="s">
        <v>82</v>
      </c>
      <c r="BK139" s="217">
        <f>ROUND(I139*H139,2)</f>
        <v>0</v>
      </c>
      <c r="BL139" s="13" t="s">
        <v>139</v>
      </c>
      <c r="BM139" s="216" t="s">
        <v>430</v>
      </c>
    </row>
    <row r="140" s="2" customFormat="1">
      <c r="A140" s="34"/>
      <c r="B140" s="35"/>
      <c r="C140" s="36"/>
      <c r="D140" s="218" t="s">
        <v>130</v>
      </c>
      <c r="E140" s="36"/>
      <c r="F140" s="219" t="s">
        <v>431</v>
      </c>
      <c r="G140" s="36"/>
      <c r="H140" s="36"/>
      <c r="I140" s="220"/>
      <c r="J140" s="36"/>
      <c r="K140" s="36"/>
      <c r="L140" s="40"/>
      <c r="M140" s="221"/>
      <c r="N140" s="222"/>
      <c r="O140" s="87"/>
      <c r="P140" s="87"/>
      <c r="Q140" s="87"/>
      <c r="R140" s="87"/>
      <c r="S140" s="87"/>
      <c r="T140" s="87"/>
      <c r="U140" s="88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3" t="s">
        <v>130</v>
      </c>
      <c r="AU140" s="13" t="s">
        <v>82</v>
      </c>
    </row>
    <row r="141" s="11" customFormat="1" ht="25.92" customHeight="1">
      <c r="A141" s="11"/>
      <c r="B141" s="191"/>
      <c r="C141" s="192"/>
      <c r="D141" s="193" t="s">
        <v>74</v>
      </c>
      <c r="E141" s="194" t="s">
        <v>195</v>
      </c>
      <c r="F141" s="194" t="s">
        <v>432</v>
      </c>
      <c r="G141" s="192"/>
      <c r="H141" s="192"/>
      <c r="I141" s="195"/>
      <c r="J141" s="196">
        <f>BK141</f>
        <v>0</v>
      </c>
      <c r="K141" s="192"/>
      <c r="L141" s="197"/>
      <c r="M141" s="198"/>
      <c r="N141" s="199"/>
      <c r="O141" s="199"/>
      <c r="P141" s="200">
        <f>SUM(P142:P143)</f>
        <v>0</v>
      </c>
      <c r="Q141" s="199"/>
      <c r="R141" s="200">
        <f>SUM(R142:R143)</f>
        <v>0</v>
      </c>
      <c r="S141" s="199"/>
      <c r="T141" s="200">
        <f>SUM(T142:T143)</f>
        <v>0</v>
      </c>
      <c r="U141" s="20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R141" s="202" t="s">
        <v>82</v>
      </c>
      <c r="AT141" s="203" t="s">
        <v>74</v>
      </c>
      <c r="AU141" s="203" t="s">
        <v>8</v>
      </c>
      <c r="AY141" s="202" t="s">
        <v>123</v>
      </c>
      <c r="BK141" s="204">
        <f>SUM(BK142:BK143)</f>
        <v>0</v>
      </c>
    </row>
    <row r="142" s="2" customFormat="1" ht="16.5" customHeight="1">
      <c r="A142" s="34"/>
      <c r="B142" s="35"/>
      <c r="C142" s="205" t="s">
        <v>433</v>
      </c>
      <c r="D142" s="205" t="s">
        <v>124</v>
      </c>
      <c r="E142" s="206" t="s">
        <v>434</v>
      </c>
      <c r="F142" s="207" t="s">
        <v>435</v>
      </c>
      <c r="G142" s="208" t="s">
        <v>436</v>
      </c>
      <c r="H142" s="209">
        <v>1</v>
      </c>
      <c r="I142" s="210"/>
      <c r="J142" s="211">
        <f>ROUND(I142*H142,2)</f>
        <v>0</v>
      </c>
      <c r="K142" s="207" t="s">
        <v>128</v>
      </c>
      <c r="L142" s="40"/>
      <c r="M142" s="212" t="s">
        <v>1</v>
      </c>
      <c r="N142" s="213" t="s">
        <v>40</v>
      </c>
      <c r="O142" s="87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4">
        <f>S142*H142</f>
        <v>0</v>
      </c>
      <c r="U142" s="215" t="s">
        <v>1</v>
      </c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6" t="s">
        <v>437</v>
      </c>
      <c r="AT142" s="216" t="s">
        <v>124</v>
      </c>
      <c r="AU142" s="216" t="s">
        <v>82</v>
      </c>
      <c r="AY142" s="13" t="s">
        <v>123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3" t="s">
        <v>82</v>
      </c>
      <c r="BK142" s="217">
        <f>ROUND(I142*H142,2)</f>
        <v>0</v>
      </c>
      <c r="BL142" s="13" t="s">
        <v>437</v>
      </c>
      <c r="BM142" s="216" t="s">
        <v>438</v>
      </c>
    </row>
    <row r="143" s="2" customFormat="1">
      <c r="A143" s="34"/>
      <c r="B143" s="35"/>
      <c r="C143" s="36"/>
      <c r="D143" s="218" t="s">
        <v>130</v>
      </c>
      <c r="E143" s="36"/>
      <c r="F143" s="219" t="s">
        <v>439</v>
      </c>
      <c r="G143" s="36"/>
      <c r="H143" s="36"/>
      <c r="I143" s="220"/>
      <c r="J143" s="36"/>
      <c r="K143" s="36"/>
      <c r="L143" s="40"/>
      <c r="M143" s="221"/>
      <c r="N143" s="222"/>
      <c r="O143" s="87"/>
      <c r="P143" s="87"/>
      <c r="Q143" s="87"/>
      <c r="R143" s="87"/>
      <c r="S143" s="87"/>
      <c r="T143" s="87"/>
      <c r="U143" s="88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3" t="s">
        <v>130</v>
      </c>
      <c r="AU143" s="13" t="s">
        <v>82</v>
      </c>
    </row>
    <row r="144" s="11" customFormat="1" ht="25.92" customHeight="1">
      <c r="A144" s="11"/>
      <c r="B144" s="191"/>
      <c r="C144" s="192"/>
      <c r="D144" s="193" t="s">
        <v>74</v>
      </c>
      <c r="E144" s="194" t="s">
        <v>303</v>
      </c>
      <c r="F144" s="194" t="s">
        <v>440</v>
      </c>
      <c r="G144" s="192"/>
      <c r="H144" s="192"/>
      <c r="I144" s="195"/>
      <c r="J144" s="196">
        <f>BK144</f>
        <v>0</v>
      </c>
      <c r="K144" s="192"/>
      <c r="L144" s="197"/>
      <c r="M144" s="198"/>
      <c r="N144" s="199"/>
      <c r="O144" s="199"/>
      <c r="P144" s="200">
        <f>SUM(P145:P146)</f>
        <v>0</v>
      </c>
      <c r="Q144" s="199"/>
      <c r="R144" s="200">
        <f>SUM(R145:R146)</f>
        <v>0</v>
      </c>
      <c r="S144" s="199"/>
      <c r="T144" s="200">
        <f>SUM(T145:T146)</f>
        <v>0</v>
      </c>
      <c r="U144" s="20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R144" s="202" t="s">
        <v>82</v>
      </c>
      <c r="AT144" s="203" t="s">
        <v>74</v>
      </c>
      <c r="AU144" s="203" t="s">
        <v>8</v>
      </c>
      <c r="AY144" s="202" t="s">
        <v>123</v>
      </c>
      <c r="BK144" s="204">
        <f>SUM(BK145:BK146)</f>
        <v>0</v>
      </c>
    </row>
    <row r="145" s="2" customFormat="1" ht="16.5" customHeight="1">
      <c r="A145" s="34"/>
      <c r="B145" s="35"/>
      <c r="C145" s="205" t="s">
        <v>149</v>
      </c>
      <c r="D145" s="205" t="s">
        <v>124</v>
      </c>
      <c r="E145" s="206" t="s">
        <v>370</v>
      </c>
      <c r="F145" s="207" t="s">
        <v>290</v>
      </c>
      <c r="G145" s="208" t="s">
        <v>291</v>
      </c>
      <c r="H145" s="209">
        <v>5</v>
      </c>
      <c r="I145" s="210"/>
      <c r="J145" s="211">
        <f>ROUND(I145*H145,2)</f>
        <v>0</v>
      </c>
      <c r="K145" s="207" t="s">
        <v>128</v>
      </c>
      <c r="L145" s="40"/>
      <c r="M145" s="212" t="s">
        <v>1</v>
      </c>
      <c r="N145" s="213" t="s">
        <v>40</v>
      </c>
      <c r="O145" s="87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4">
        <f>S145*H145</f>
        <v>0</v>
      </c>
      <c r="U145" s="215" t="s">
        <v>1</v>
      </c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6" t="s">
        <v>139</v>
      </c>
      <c r="AT145" s="216" t="s">
        <v>124</v>
      </c>
      <c r="AU145" s="216" t="s">
        <v>82</v>
      </c>
      <c r="AY145" s="13" t="s">
        <v>123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3" t="s">
        <v>82</v>
      </c>
      <c r="BK145" s="217">
        <f>ROUND(I145*H145,2)</f>
        <v>0</v>
      </c>
      <c r="BL145" s="13" t="s">
        <v>139</v>
      </c>
      <c r="BM145" s="216" t="s">
        <v>441</v>
      </c>
    </row>
    <row r="146" s="2" customFormat="1">
      <c r="A146" s="34"/>
      <c r="B146" s="35"/>
      <c r="C146" s="36"/>
      <c r="D146" s="218" t="s">
        <v>130</v>
      </c>
      <c r="E146" s="36"/>
      <c r="F146" s="219" t="s">
        <v>372</v>
      </c>
      <c r="G146" s="36"/>
      <c r="H146" s="36"/>
      <c r="I146" s="220"/>
      <c r="J146" s="36"/>
      <c r="K146" s="36"/>
      <c r="L146" s="40"/>
      <c r="M146" s="221"/>
      <c r="N146" s="222"/>
      <c r="O146" s="87"/>
      <c r="P146" s="87"/>
      <c r="Q146" s="87"/>
      <c r="R146" s="87"/>
      <c r="S146" s="87"/>
      <c r="T146" s="87"/>
      <c r="U146" s="88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3" t="s">
        <v>130</v>
      </c>
      <c r="AU146" s="13" t="s">
        <v>82</v>
      </c>
    </row>
    <row r="147" s="11" customFormat="1" ht="25.92" customHeight="1">
      <c r="A147" s="11"/>
      <c r="B147" s="191"/>
      <c r="C147" s="192"/>
      <c r="D147" s="193" t="s">
        <v>74</v>
      </c>
      <c r="E147" s="194" t="s">
        <v>330</v>
      </c>
      <c r="F147" s="194" t="s">
        <v>442</v>
      </c>
      <c r="G147" s="192"/>
      <c r="H147" s="192"/>
      <c r="I147" s="195"/>
      <c r="J147" s="196">
        <f>BK147</f>
        <v>0</v>
      </c>
      <c r="K147" s="192"/>
      <c r="L147" s="197"/>
      <c r="M147" s="198"/>
      <c r="N147" s="199"/>
      <c r="O147" s="199"/>
      <c r="P147" s="200">
        <f>SUM(P148:P149)</f>
        <v>0</v>
      </c>
      <c r="Q147" s="199"/>
      <c r="R147" s="200">
        <f>SUM(R148:R149)</f>
        <v>0</v>
      </c>
      <c r="S147" s="199"/>
      <c r="T147" s="200">
        <f>SUM(T148:T149)</f>
        <v>0</v>
      </c>
      <c r="U147" s="20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R147" s="202" t="s">
        <v>82</v>
      </c>
      <c r="AT147" s="203" t="s">
        <v>74</v>
      </c>
      <c r="AU147" s="203" t="s">
        <v>8</v>
      </c>
      <c r="AY147" s="202" t="s">
        <v>123</v>
      </c>
      <c r="BK147" s="204">
        <f>SUM(BK148:BK149)</f>
        <v>0</v>
      </c>
    </row>
    <row r="148" s="2" customFormat="1" ht="16.5" customHeight="1">
      <c r="A148" s="34"/>
      <c r="B148" s="35"/>
      <c r="C148" s="205" t="s">
        <v>443</v>
      </c>
      <c r="D148" s="205" t="s">
        <v>124</v>
      </c>
      <c r="E148" s="206" t="s">
        <v>370</v>
      </c>
      <c r="F148" s="207" t="s">
        <v>290</v>
      </c>
      <c r="G148" s="208" t="s">
        <v>291</v>
      </c>
      <c r="H148" s="209">
        <v>8</v>
      </c>
      <c r="I148" s="210"/>
      <c r="J148" s="211">
        <f>ROUND(I148*H148,2)</f>
        <v>0</v>
      </c>
      <c r="K148" s="207" t="s">
        <v>128</v>
      </c>
      <c r="L148" s="40"/>
      <c r="M148" s="212" t="s">
        <v>1</v>
      </c>
      <c r="N148" s="213" t="s">
        <v>40</v>
      </c>
      <c r="O148" s="87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4">
        <f>S148*H148</f>
        <v>0</v>
      </c>
      <c r="U148" s="215" t="s">
        <v>1</v>
      </c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6" t="s">
        <v>139</v>
      </c>
      <c r="AT148" s="216" t="s">
        <v>124</v>
      </c>
      <c r="AU148" s="216" t="s">
        <v>82</v>
      </c>
      <c r="AY148" s="13" t="s">
        <v>123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3" t="s">
        <v>82</v>
      </c>
      <c r="BK148" s="217">
        <f>ROUND(I148*H148,2)</f>
        <v>0</v>
      </c>
      <c r="BL148" s="13" t="s">
        <v>139</v>
      </c>
      <c r="BM148" s="216" t="s">
        <v>444</v>
      </c>
    </row>
    <row r="149" s="2" customFormat="1">
      <c r="A149" s="34"/>
      <c r="B149" s="35"/>
      <c r="C149" s="36"/>
      <c r="D149" s="218" t="s">
        <v>130</v>
      </c>
      <c r="E149" s="36"/>
      <c r="F149" s="219" t="s">
        <v>372</v>
      </c>
      <c r="G149" s="36"/>
      <c r="H149" s="36"/>
      <c r="I149" s="220"/>
      <c r="J149" s="36"/>
      <c r="K149" s="36"/>
      <c r="L149" s="40"/>
      <c r="M149" s="240"/>
      <c r="N149" s="241"/>
      <c r="O149" s="237"/>
      <c r="P149" s="237"/>
      <c r="Q149" s="237"/>
      <c r="R149" s="237"/>
      <c r="S149" s="237"/>
      <c r="T149" s="237"/>
      <c r="U149" s="242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3" t="s">
        <v>130</v>
      </c>
      <c r="AU149" s="13" t="s">
        <v>82</v>
      </c>
    </row>
    <row r="150" s="2" customFormat="1" ht="6.96" customHeight="1">
      <c r="A150" s="34"/>
      <c r="B150" s="62"/>
      <c r="C150" s="63"/>
      <c r="D150" s="63"/>
      <c r="E150" s="63"/>
      <c r="F150" s="63"/>
      <c r="G150" s="63"/>
      <c r="H150" s="63"/>
      <c r="I150" s="63"/>
      <c r="J150" s="63"/>
      <c r="K150" s="63"/>
      <c r="L150" s="40"/>
      <c r="M150" s="34"/>
      <c r="O150" s="34"/>
      <c r="P150" s="34"/>
      <c r="Q150" s="34"/>
      <c r="R150" s="34"/>
      <c r="S150" s="34"/>
      <c r="T150" s="34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</row>
  </sheetData>
  <sheetProtection sheet="1" autoFilter="0" formatColumns="0" formatRows="0" objects="1" scenarios="1" spinCount="100000" saltValue="SEqX3VxXD0d2uFw8BdVrITbbjsMawDig6a+XWuwhbj5uazKB0AewejxmOxvvfwIJRwUWLY2ZCg78mvrFFsAjYA==" hashValue="7gRr60NV1I7F5AV7lwvl5MKYHZ8WpX0wCr789Rq2uiKSm0YIisfTY+0VxTylotwU6G+JxsfQ3q5E3VI7G6UY8g==" algorithmName="SHA-512" password="CC35"/>
  <autoFilter ref="C120:K149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hyperlinks>
    <hyperlink ref="F124" r:id="rId1" display="https://podminky.urs.cz/item/CS_URS_2023_02/741810001"/>
    <hyperlink ref="F128" r:id="rId2" display="https://podminky.urs.cz/item/CS_URS_2023_02/460680411"/>
    <hyperlink ref="F131" r:id="rId3" display="https://podminky.urs.cz/item/CS_URS_2021_01/460680501"/>
    <hyperlink ref="F134" r:id="rId4" display="https://podminky.urs.cz/item/CS_URS_2021_01/460680512"/>
    <hyperlink ref="F137" r:id="rId5" display="https://podminky.urs.cz/item/CS_URS_2021_01/460690071"/>
    <hyperlink ref="F140" r:id="rId6" display="https://podminky.urs.cz/item/CS_URS_2023_02/741211813"/>
    <hyperlink ref="F143" r:id="rId7" display="https://podminky.urs.cz/item/CS_URS_2023_02/013254000"/>
    <hyperlink ref="F146" r:id="rId8" display="https://podminky.urs.cz/item/CS_URS_2023_02/HZS2231"/>
    <hyperlink ref="F149" r:id="rId9" display="https://podminky.urs.cz/item/CS_URS_2023_02/HZS223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PRECISION-T3600\Pavel</dc:creator>
  <cp:lastModifiedBy>PRECISION-T3600\Pavel</cp:lastModifiedBy>
  <dcterms:created xsi:type="dcterms:W3CDTF">2023-08-13T10:58:34Z</dcterms:created>
  <dcterms:modified xsi:type="dcterms:W3CDTF">2023-08-13T10:58:40Z</dcterms:modified>
</cp:coreProperties>
</file>